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5" yWindow="0" windowWidth="12660" windowHeight="946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2" i="1" l="1"/>
  <c r="I5" i="1"/>
  <c r="I4" i="1"/>
  <c r="I6" i="1"/>
  <c r="N68" i="1"/>
  <c r="L38" i="1"/>
  <c r="L63" i="1"/>
  <c r="L56" i="1"/>
  <c r="L50" i="1"/>
  <c r="L48" i="1"/>
  <c r="L47" i="1"/>
  <c r="L46" i="1"/>
  <c r="L45" i="1"/>
  <c r="L32" i="1" l="1"/>
  <c r="L30" i="1"/>
  <c r="L29" i="1"/>
  <c r="L18" i="1" l="1"/>
  <c r="L11" i="1"/>
  <c r="M11" i="1" l="1"/>
  <c r="M12" i="1" s="1"/>
  <c r="M13" i="1" s="1"/>
  <c r="M14" i="1" s="1"/>
  <c r="M15" i="1" l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l="1"/>
  <c r="M36" i="1" s="1"/>
  <c r="M37" i="1" s="1"/>
  <c r="M38" i="1" s="1"/>
  <c r="M39" i="1" s="1"/>
  <c r="M40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H11" i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l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N8" i="1"/>
  <c r="H35" i="1" l="1"/>
  <c r="H36" i="1" s="1"/>
  <c r="H37" i="1" s="1"/>
  <c r="H38" i="1" s="1"/>
  <c r="H39" i="1" s="1"/>
  <c r="H40" i="1" s="1"/>
  <c r="H43" i="1" s="1"/>
  <c r="H44" i="1" s="1"/>
  <c r="H45" i="1" s="1"/>
  <c r="H49" i="1" s="1"/>
  <c r="H51" i="1" s="1"/>
  <c r="H52" i="1" s="1"/>
  <c r="H53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1" i="1" s="1"/>
  <c r="H3" i="1" s="1"/>
  <c r="I3" i="1" s="1"/>
  <c r="F1" i="1" l="1"/>
  <c r="M8" i="1" l="1"/>
</calcChain>
</file>

<file path=xl/sharedStrings.xml><?xml version="1.0" encoding="utf-8"?>
<sst xmlns="http://schemas.openxmlformats.org/spreadsheetml/2006/main" count="180" uniqueCount="116">
  <si>
    <t>Пожертвование на благотворительную деятельность</t>
  </si>
  <si>
    <t>От кого:</t>
  </si>
  <si>
    <t>накоплено:</t>
  </si>
  <si>
    <t>входящий остаток</t>
  </si>
  <si>
    <t>ИП Ш.И.Н.</t>
  </si>
  <si>
    <t>Дата опер ации</t>
  </si>
  <si>
    <t>Яндекс / 
Благо</t>
  </si>
  <si>
    <t>Благо</t>
  </si>
  <si>
    <t>Всего поступило</t>
  </si>
  <si>
    <t xml:space="preserve"> ИТБ       (Инвестторгбанк)</t>
  </si>
  <si>
    <t>в Банк</t>
  </si>
  <si>
    <t>с прошлого месяца</t>
  </si>
  <si>
    <t>всего поступило:</t>
  </si>
  <si>
    <t xml:space="preserve">  СБ        (СберБанк)</t>
  </si>
  <si>
    <t>Назначение платежа</t>
  </si>
  <si>
    <t>пожертво вание</t>
  </si>
  <si>
    <t>накоплено в транзите          на Яндекс.Деньгах и Благо.ру</t>
  </si>
  <si>
    <t>от кого</t>
  </si>
  <si>
    <t xml:space="preserve">     Блого.ру - 6%</t>
  </si>
  <si>
    <t>Транзит платежей Ростку через платёжные системы:</t>
  </si>
  <si>
    <t>Ушло Ростоку 
            от Яндекс.Денег (в Сбербанк)</t>
  </si>
  <si>
    <t>Осталось дней-</t>
  </si>
  <si>
    <t>вернуть часть займов предыдущих периодов-</t>
  </si>
  <si>
    <t>В ТОМ ЧИСЛЕ НУЖНО СОБРАТЬ:</t>
  </si>
  <si>
    <t>Поступле ния</t>
  </si>
  <si>
    <r>
      <t>начислено Ростку</t>
    </r>
    <r>
      <rPr>
        <b/>
        <sz val="18"/>
        <color rgb="FF0000CC"/>
        <rFont val="Calibri"/>
        <family val="2"/>
        <charset val="204"/>
        <scheme val="minor"/>
      </rPr>
      <t xml:space="preserve"> -</t>
    </r>
    <r>
      <rPr>
        <b/>
        <sz val="16"/>
        <color rgb="FF0000CC"/>
        <rFont val="Calibri"/>
        <family val="2"/>
        <charset val="204"/>
        <scheme val="minor"/>
      </rPr>
      <t>%</t>
    </r>
    <r>
      <rPr>
        <sz val="16"/>
        <color theme="1"/>
        <rFont val="Calibri"/>
        <family val="2"/>
        <charset val="204"/>
        <scheme val="minor"/>
      </rPr>
      <t xml:space="preserve">                  
  за вычетом комиссии:  Яндекс.Деньги - 2,5% или Благо.ру - 6%</t>
    </r>
  </si>
  <si>
    <r>
      <t xml:space="preserve">Поступления платежей Ростку:   </t>
    </r>
    <r>
      <rPr>
        <sz val="18"/>
        <color rgb="FF0000CC"/>
        <rFont val="Calibri"/>
        <family val="2"/>
        <charset val="204"/>
        <scheme val="minor"/>
      </rPr>
      <t xml:space="preserve"> (см.способы)</t>
    </r>
  </si>
  <si>
    <t>в том числе:</t>
  </si>
  <si>
    <t>Яндекс - 2,5%        и</t>
  </si>
  <si>
    <t>Дата оплаты 30/11/2015; БЛАГОТВОРИТЕЛЬНЫЙ ВЗНОС;Сумма 500 руб.;Комиссия 0 руб;</t>
  </si>
  <si>
    <t>Дата оплаты 30/11/2015; БЛАГОТВОРИТЕЛЬНЫЙ ВЗНОС;по поручению Петрушевской Людмилы Стефановны;Сумма 6500 руб.;Комиссия 0 руб;</t>
  </si>
  <si>
    <t xml:space="preserve">по поручению Петрушевской Людмилы Стефановны (Москва), "СБЕРБАНК РОССИИ", Частное лицо М.А.А./РОССИЯ </t>
  </si>
  <si>
    <t xml:space="preserve">М.К.С. Частное лицо. (Москва).  "СБЕРБАНК РОССИИ", РОССИЯ </t>
  </si>
  <si>
    <t>Выручка за сувенирную продукцию мастерских; Сумма 4270 руб.; Комиссия 0 руб; Дата оплаты 30/11/2015</t>
  </si>
  <si>
    <t>ПРОБО Росток,  ОАО "СБЕРБАНК РОССИИ", через сотрудника (персональные данные скрыты)</t>
  </si>
  <si>
    <t>анонимно</t>
  </si>
  <si>
    <t>2000336424232; 1449300671; 100.00; RUB; 97.50; 05.12.2015 10:44:40; 410013795381885; deti-rostok.ru; AC;</t>
  </si>
  <si>
    <t>Яндекс</t>
  </si>
  <si>
    <t>по реестру за 05.12.2015. Количество 1. Перечисление денежных средств по договору НЭК.23324.02  Без НДС</t>
  </si>
  <si>
    <t>Дата оплаты 05/12/2015; дети 3;Сумма 50 руб.;Комиссия 0 руб;</t>
  </si>
  <si>
    <t>Дата оплаты 05/12/2015; БЛАГОТВОРИТЕЛЬНЫЙ ВЗНОС;Сумма 1200 руб.;Комиссия 0 руб;</t>
  </si>
  <si>
    <t>вернуть займ, который взяли на оборудование под субсидию Центра занятости</t>
  </si>
  <si>
    <t>пожертвования из шк.1278 с вечера 05.дек.; по поручению Петрушевской Л.С. Дата оплаты 07/12/2015. БЛАГОТВОРИТЕЛЬНЫЙ ВЗНОС;Сумма 24550 руб.;Комиссия 0 руб;</t>
  </si>
  <si>
    <t>С.М.А. Частное лицо. (Г.БРЯНСК) ОТДЕЛЕНИЕ N8605 СБЕРБАНКА РОССИИ/РОССИЯ БРЯНСКАЯ</t>
  </si>
  <si>
    <t>ООО НКО "Яндекс.Деньги"</t>
  </si>
  <si>
    <t xml:space="preserve">Б.М.В. Частное лицо, (ЕКАТЕРИНБУРГ) УРАЛЬСКИЙ БАНК ОАО "СБЕРБАНК РОССИИ"/РОССИЯ  СВЕРДЛОВСКАЯ </t>
  </si>
  <si>
    <t>Нужно ещё собрать в этом месяце-</t>
  </si>
  <si>
    <t xml:space="preserve"> - Уже поступило в этом месяце</t>
  </si>
  <si>
    <t>Всего нужно собрать в этом месяце-</t>
  </si>
  <si>
    <t>на деятельность в этом месяце-</t>
  </si>
  <si>
    <t>Дата подитога-</t>
  </si>
  <si>
    <t xml:space="preserve">О.Э.У. Частное лицо.(УЛАН-УДЭ, БУРЯТИЯ) ОТДЕЛЕНИЕ N8601 СБЕРБАНКА РОССИИ/РОССИЯ </t>
  </si>
  <si>
    <t>Дата оплаты 09/12/2015; РОСТОК;Сумма 50 руб.;Комиссия 0 руб;</t>
  </si>
  <si>
    <t>Дата оплаты 09/12/2015;  БЛАГОТВОРИТЕЛЬНЫЙ ВЗНОС; по поручению Петрушевской Людмилы Стефановны;Сумма 23415 руб.;Комиссия 0 руб;</t>
  </si>
  <si>
    <t>ИП М.С.Г.</t>
  </si>
  <si>
    <t>Пожертвование на благотворительность по договору от 01.10.2015г. НДС не облагается</t>
  </si>
  <si>
    <t>2000340057764; 1449813855; 30000.00; RUB; 29250.00; 11.12.2015 09:06:28; 410011802190907; deti-rostok.ru; PC;</t>
  </si>
  <si>
    <t>2000341548845; 1450024395; 300.00; RUB; 292.50; 13.12.2015 19:36:00; 410013648661713; deti-rostok.ru; AC;</t>
  </si>
  <si>
    <t>Дата оплаты 12/12/2015; дети 3;Сумма 50 руб.;Комиссия 0 руб;</t>
  </si>
  <si>
    <t>по реестру за 11.12.2015. Количество 1. Перечисление денежных средств по договору НЭК.23324.02 Без НДС</t>
  </si>
  <si>
    <t>Оплата по договору благотворительного пожертвования от 01.01.2015г. за декабрь 2015 года. НДС не облагается.Сумма 150000-00Без налога (НДС)</t>
  </si>
  <si>
    <t>ООО "ЮТА"</t>
  </si>
  <si>
    <t>Дата оплаты 15/12/2015; БЛАГОТВОРИТЕЛЬНЫЙ ВЗНОС;по поручению Мазурика Максима Васильевича;Сумма 50000 руб.;Комиссия 0 руб;</t>
  </si>
  <si>
    <t>Пожертвование по договору 127/ТФ-1/816 от 01.12.13                       НДС НЕ ОБЛАГАЕТСЯ</t>
  </si>
  <si>
    <t>(Благо.ру), КАФ ФОНД ПОДДЕРЖКИ И РАЗВИТИЯ ФИЛАНТРОПИИ, 101000 РОССИЯ, МОСКВА,УЛ.МЯСНИЦКАЯ, Д.24/7, СТР.1//</t>
  </si>
  <si>
    <t xml:space="preserve">Д.К.М. Частное лицо (Москва), </t>
  </si>
  <si>
    <t>БЛАГОТВОРИТЕЛЬНАЯ ПОМОЩЬ</t>
  </si>
  <si>
    <t xml:space="preserve">по поручению Мазурика М.В. (Москва), "СБЕРБАНК РОССИИ", Частное лицо М.А.А./РОССИЯ </t>
  </si>
  <si>
    <t>Дата оплаты 16/12/2015; БЛАГОТВОРИТЕЛЬНЫЙ ВЗНОС;Сумма.03 руб.;Комиссия 0 руб;</t>
  </si>
  <si>
    <t>БЛАГОТВОРИТЕЛЬНЫЙ ВЗНОС;Сумма 5 руб.;Комиссия 0 руб;Дата оплаты 16/12/2015;</t>
  </si>
  <si>
    <t>Дата оплаты 17/12/2015; БЛАГОТВОРИТЕЛЬНЫЙ ВЗНОС;Сумма 100 руб.;Комиссия 0 руб;</t>
  </si>
  <si>
    <t>Дата оплаты 19/12/2015; дети 3;Сумма 50 руб.;Комиссия 0 руб;</t>
  </si>
  <si>
    <t>Дата оплаты 21/12/2015; БЛАГОТВОРИТЕЛЬНЫЙ ВЗНОС;Сумма 100 руб.;Комиссия 0 руб;</t>
  </si>
  <si>
    <t>по реестру за 23.12.2015, Количество 4. Перечисление денежных средств по договору НЭК.23324.02 . Без НДС</t>
  </si>
  <si>
    <t>Дата оплаты 24/12/2015; БЛАГОТВОРИТЕЛЬНЫЙ ВЗНОС;По поручению Яскевич Н.; Сумма 100000 руб.;Комиссия 0 руб;</t>
  </si>
  <si>
    <t>Дата оплаты 24/12/2015; БЛАГОТВОРИТЕЛЬНЫЙ ВЗНОС;Сумма 10 руб.;Комиссия 0 руб;</t>
  </si>
  <si>
    <t>по реестру за 24.12.2015  Количество 1. Перечисление денежных средств по договору НЭК.23324.02 . Без НДС</t>
  </si>
  <si>
    <t>Дата оплаты 27/12/2015; БЛАГОТВОРИТЕЛЬНЫЙ ВЗНОС;По поручению Волкова Михаила ;Сумма 30000 руб.;Комиссия 0 руб;</t>
  </si>
  <si>
    <t>Дата оплаты 26/12/2015; дети 3;Сумма 50 руб.;Комиссия 0 руб;</t>
  </si>
  <si>
    <t>Пожертвование на благотворительную деятельность. Без НДС</t>
  </si>
  <si>
    <t>Дата оплаты 28/12/2015; БЛАГОТВОРИТЕЛЬНЫЙ ВЗНОС;621 537 32 8;Сумма 50 руб.;Комиссия 0 руб;</t>
  </si>
  <si>
    <t>БЛАГОТВОРИТЕЛЬНЫЙ ВЗНОС;Сумма.03 руб.;Комиссия 0 руб;Дата оплаты 28/12/2015;</t>
  </si>
  <si>
    <t>БЛАГОТВОРИТЕЛЬНЫЙ ВЗНОС;Сумма.35 руб.;Комиссия 0 руб;Дата оплаты 28/12/2015;</t>
  </si>
  <si>
    <t>по реестру за 28.12.2015  Количество 1. Перечисление денежных средств по договору НЭК.23324.02 по реестру за 28.12.2015. Без НДС</t>
  </si>
  <si>
    <t>ПОЖЕРТВОВАНИЕ НА БЛАГОТВОРИТЕЛЬНУЮДЕЯТЕЛЬНОСТЬ.</t>
  </si>
  <si>
    <t>Дата оплаты 30/12/2015; БЛАГОТВОРИТЕЛЬНЫЙ ВЗНОС;Сумма 500 руб.;Комиссия 0 руб;</t>
  </si>
  <si>
    <t>за сувениры на дне города в августе 2015; Сумма 3055 руб.;Комиссия 0 руб;</t>
  </si>
  <si>
    <t>Пожертвование на благотворительную деятельность. НДС не облагается.</t>
  </si>
  <si>
    <t>по реестру за 30.12.2015  Количество 1. Перечисление денежных средств по договору НЭК.23324.02 по реестру за 30.12.2015. Без НДС</t>
  </si>
  <si>
    <t>ЗАПАДНО-УРАЛЬСКИЙ БАНК ОАО "СБЕРБАНК РОССИИ"////84027254723////</t>
  </si>
  <si>
    <t>Т.В.И. Частное лицо, (ПГТ ВОСТОК) РОССИЯ 692183 Р-Н КРАСНОАРМЕЙСКИЙ,  ОАО "СБЕРБАНК РОССИИ"</t>
  </si>
  <si>
    <t>К.О.М. Частное лицо, (СТАВРОПОЛЬ) ОАО "СБЕРБАНК РОССИИ"</t>
  </si>
  <si>
    <t>Ж.Н.С.  Частное лицо (Москва) ОАО "СБЕРБАНК РОССИИ"</t>
  </si>
  <si>
    <t xml:space="preserve">по поручению Яскевич Н.  (Москва), "СБЕРБАНК РОССИИ", Частное лицо М.А.А./РОССИЯ </t>
  </si>
  <si>
    <t>А.И.Б. Частное лицо, (Г ВЛАДИВОСТОК) Россия, ОАО "СБЕРБАНК РОССИИ"</t>
  </si>
  <si>
    <t xml:space="preserve">По поручению Волкова Михаила (Москва), "СБЕРБАНК РОССИИ", Частное лицо М.А.А./РОССИЯ </t>
  </si>
  <si>
    <t xml:space="preserve">О.А.А. Частное лицо, (Санкт - Петербург) Россия, 199406, </t>
  </si>
  <si>
    <t>П.Т.И. Частное лицо, (Г. БАЛАКОВО) САРАТОВСКАЯ ОБЛАСТЬ, РОССИЯ , ОАО "СБЕРБАНК РОССИИ"</t>
  </si>
  <si>
    <t>ЗАПАДНО-УРАЛЬСКИЙ БАНК ОАО "СБЕРБАНК РОССИИ"////86442538069////</t>
  </si>
  <si>
    <t>ЗАПАДНО-УРАЛЬСКИЙ БАНК ОАО "СБЕРБАНК РОССИИ"////86442473091////</t>
  </si>
  <si>
    <t>Клюкин В.В., Частное лицо (Москва)</t>
  </si>
  <si>
    <t xml:space="preserve">М.К.С. Частное лицо. (Москва). ПАО СБЕРБАНК/РОССИЯ  </t>
  </si>
  <si>
    <t xml:space="preserve">за сувениры на дне города в августе 2015; через Частное лицо М.А.А./РОССИЯ </t>
  </si>
  <si>
    <t>ЗАО "Эксэл Партнерс"</t>
  </si>
  <si>
    <t>Ц.П.П. Частное лицо,</t>
  </si>
  <si>
    <t xml:space="preserve"> = Ушло</t>
  </si>
  <si>
    <t>2000347311707; 1437155063; 200.00; RUB; 195.00; 23.12.2015 12:26:02; 410013648661883; deti-rostok.ru; AC;</t>
  </si>
  <si>
    <t>2000347311889; 1437385362; 200.00; RUB; 195.00; 23.12.2015 12:26:25; 410013648661713; deti-rostok.ru; AC;</t>
  </si>
  <si>
    <t>2000347312561; 1438759737; 200.00; RUB; 195.00; 23.12.2015 12:27:45; 410013648661883; deti-rostok.ru; AC;</t>
  </si>
  <si>
    <t>2000347321453; 1446814761; 5000.00; RUB; 4875.00; 23.12.2015 12:46:09; 410013648661883; deti-rostok.ru; AC;</t>
  </si>
  <si>
    <t>2000347888745; 1450936271; 5000.00; RUB; 4875.00; 24.12.2015 08:56:27; 410013648661713; deti-rostok.ru; AC;</t>
  </si>
  <si>
    <t>2000350303751; 1440443899; 200.00; RUB; 195.00; 28.12.2015 12:08:35; 410013648661883; deti-rostok.ru; AC;</t>
  </si>
  <si>
    <t>2000351879533; 1451501358; 10000.00; RUB; 9750.00; 30.12.2015 21:51:41; 410013648661883; deti-rostok.ru; AC;</t>
  </si>
  <si>
    <t>по реестру за 13.12.2015. Количество 1. Перечисление денежных средств по договору НЭК.23324.02  Без НДС</t>
  </si>
  <si>
    <t>долги за предыдущие зп и счета-</t>
  </si>
  <si>
    <t>долги за взносы в Пенсионный фонд , ФСС, НДФЛ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</si>
</sst>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dd\ mmm/yyyy"/>
  </numFmts>
  <fonts count="14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16"/>
      <color theme="1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6"/>
      <color rgb="FF0000CC"/>
      <name val="Calibri"/>
      <family val="2"/>
      <charset val="204"/>
      <scheme val="minor"/>
    </font>
    <font>
      <b/>
      <sz val="18"/>
      <color rgb="FF0000CC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8"/>
      <color rgb="FF0000CC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4">
    <xf numFmtId="0" fontId="0" fillId="0" borderId="0" xfId="0"/>
    <xf numFmtId="0" fontId="0" fillId="0" borderId="0" xfId="0" applyBorder="1" applyAlignment="1">
      <alignment vertical="top"/>
    </xf>
    <xf numFmtId="4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 wrapText="1"/>
    </xf>
    <xf numFmtId="49" fontId="0" fillId="0" borderId="0" xfId="0" applyNumberFormat="1" applyBorder="1" applyAlignment="1">
      <alignment vertical="top"/>
    </xf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 horizontal="right" vertical="center"/>
    </xf>
    <xf numFmtId="164" fontId="3" fillId="0" borderId="1" xfId="0" applyNumberFormat="1" applyFont="1" applyBorder="1" applyAlignment="1">
      <alignment vertical="center"/>
    </xf>
    <xf numFmtId="3" fontId="3" fillId="4" borderId="1" xfId="0" applyNumberFormat="1" applyFont="1" applyFill="1" applyBorder="1" applyAlignment="1">
      <alignment vertical="center"/>
    </xf>
    <xf numFmtId="4" fontId="3" fillId="4" borderId="1" xfId="0" applyNumberFormat="1" applyFont="1" applyFill="1" applyBorder="1" applyAlignment="1">
      <alignment vertical="center"/>
    </xf>
    <xf numFmtId="4" fontId="4" fillId="4" borderId="1" xfId="0" applyNumberFormat="1" applyFont="1" applyFill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left" vertical="top"/>
    </xf>
    <xf numFmtId="4" fontId="3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2" fontId="3" fillId="2" borderId="1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horizontal="left" vertical="center"/>
    </xf>
    <xf numFmtId="4" fontId="3" fillId="0" borderId="6" xfId="0" applyNumberFormat="1" applyFont="1" applyBorder="1" applyAlignment="1">
      <alignment horizontal="right" vertical="center"/>
    </xf>
    <xf numFmtId="3" fontId="7" fillId="5" borderId="6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3" fontId="8" fillId="5" borderId="10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left" vertical="center"/>
    </xf>
    <xf numFmtId="4" fontId="3" fillId="0" borderId="16" xfId="0" applyNumberFormat="1" applyFont="1" applyFill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 horizontal="center" vertical="center"/>
    </xf>
    <xf numFmtId="3" fontId="8" fillId="4" borderId="6" xfId="0" applyNumberFormat="1" applyFont="1" applyFill="1" applyBorder="1" applyAlignment="1">
      <alignment horizontal="center" vertical="center"/>
    </xf>
    <xf numFmtId="4" fontId="3" fillId="4" borderId="6" xfId="0" applyNumberFormat="1" applyFont="1" applyFill="1" applyBorder="1" applyAlignment="1">
      <alignment vertical="center"/>
    </xf>
    <xf numFmtId="3" fontId="3" fillId="4" borderId="6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/>
    </xf>
    <xf numFmtId="4" fontId="3" fillId="3" borderId="12" xfId="0" applyNumberFormat="1" applyFont="1" applyFill="1" applyBorder="1" applyAlignment="1">
      <alignment vertical="center"/>
    </xf>
    <xf numFmtId="4" fontId="3" fillId="3" borderId="11" xfId="0" applyNumberFormat="1" applyFont="1" applyFill="1" applyBorder="1" applyAlignment="1">
      <alignment horizontal="right" vertical="center"/>
    </xf>
    <xf numFmtId="3" fontId="3" fillId="3" borderId="10" xfId="0" applyNumberFormat="1" applyFont="1" applyFill="1" applyBorder="1" applyAlignment="1">
      <alignment horizontal="center" vertical="center"/>
    </xf>
    <xf numFmtId="4" fontId="3" fillId="3" borderId="10" xfId="0" applyNumberFormat="1" applyFont="1" applyFill="1" applyBorder="1" applyAlignment="1">
      <alignment vertical="center"/>
    </xf>
    <xf numFmtId="4" fontId="4" fillId="3" borderId="12" xfId="0" applyNumberFormat="1" applyFont="1" applyFill="1" applyBorder="1" applyAlignment="1">
      <alignment horizontal="right" vertical="center"/>
    </xf>
    <xf numFmtId="4" fontId="4" fillId="3" borderId="11" xfId="0" applyNumberFormat="1" applyFont="1" applyFill="1" applyBorder="1" applyAlignment="1">
      <alignment horizontal="right" vertical="center"/>
    </xf>
    <xf numFmtId="3" fontId="4" fillId="3" borderId="10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left" vertical="center"/>
    </xf>
    <xf numFmtId="2" fontId="3" fillId="2" borderId="2" xfId="0" applyNumberFormat="1" applyFont="1" applyFill="1" applyBorder="1" applyAlignment="1">
      <alignment horizontal="left" vertical="center"/>
    </xf>
    <xf numFmtId="0" fontId="3" fillId="4" borderId="3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2" fontId="3" fillId="2" borderId="3" xfId="0" applyNumberFormat="1" applyFont="1" applyFill="1" applyBorder="1" applyAlignment="1">
      <alignment horizontal="left" vertical="center"/>
    </xf>
    <xf numFmtId="2" fontId="3" fillId="2" borderId="2" xfId="0" applyNumberFormat="1" applyFont="1" applyFill="1" applyBorder="1" applyAlignment="1">
      <alignment horizontal="left" vertical="center"/>
    </xf>
    <xf numFmtId="164" fontId="4" fillId="0" borderId="1" xfId="0" applyNumberFormat="1" applyFont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3" fontId="4" fillId="3" borderId="6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165" fontId="8" fillId="5" borderId="6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vertical="center"/>
    </xf>
    <xf numFmtId="2" fontId="3" fillId="2" borderId="3" xfId="0" applyNumberFormat="1" applyFont="1" applyFill="1" applyBorder="1" applyAlignment="1">
      <alignment horizontal="left" vertical="center"/>
    </xf>
    <xf numFmtId="2" fontId="3" fillId="2" borderId="2" xfId="0" applyNumberFormat="1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 vertical="center"/>
    </xf>
    <xf numFmtId="0" fontId="7" fillId="4" borderId="2" xfId="0" applyFont="1" applyFill="1" applyBorder="1" applyAlignment="1">
      <alignment vertical="center"/>
    </xf>
    <xf numFmtId="2" fontId="3" fillId="2" borderId="3" xfId="0" applyNumberFormat="1" applyFont="1" applyFill="1" applyBorder="1" applyAlignment="1">
      <alignment horizontal="left" vertical="center"/>
    </xf>
    <xf numFmtId="2" fontId="3" fillId="2" borderId="2" xfId="0" applyNumberFormat="1" applyFont="1" applyFill="1" applyBorder="1" applyAlignment="1">
      <alignment horizontal="left" vertical="center"/>
    </xf>
    <xf numFmtId="0" fontId="8" fillId="4" borderId="3" xfId="0" applyFont="1" applyFill="1" applyBorder="1" applyAlignment="1">
      <alignment vertical="center"/>
    </xf>
    <xf numFmtId="2" fontId="3" fillId="2" borderId="3" xfId="0" applyNumberFormat="1" applyFont="1" applyFill="1" applyBorder="1" applyAlignment="1">
      <alignment horizontal="left" vertical="center"/>
    </xf>
    <xf numFmtId="2" fontId="3" fillId="2" borderId="2" xfId="0" applyNumberFormat="1" applyFont="1" applyFill="1" applyBorder="1" applyAlignment="1">
      <alignment horizontal="left" vertical="center"/>
    </xf>
    <xf numFmtId="2" fontId="3" fillId="2" borderId="3" xfId="0" applyNumberFormat="1" applyFont="1" applyFill="1" applyBorder="1" applyAlignment="1">
      <alignment horizontal="left" vertical="center"/>
    </xf>
    <xf numFmtId="2" fontId="3" fillId="2" borderId="2" xfId="0" applyNumberFormat="1" applyFont="1" applyFill="1" applyBorder="1" applyAlignment="1">
      <alignment horizontal="left" vertical="center"/>
    </xf>
    <xf numFmtId="0" fontId="3" fillId="4" borderId="3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3" xfId="0" applyNumberFormat="1" applyFont="1" applyFill="1" applyBorder="1" applyAlignment="1">
      <alignment vertical="center"/>
    </xf>
    <xf numFmtId="0" fontId="3" fillId="4" borderId="2" xfId="0" applyNumberFormat="1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2" fontId="3" fillId="2" borderId="3" xfId="0" applyNumberFormat="1" applyFont="1" applyFill="1" applyBorder="1" applyAlignment="1">
      <alignment horizontal="left" vertical="center"/>
    </xf>
    <xf numFmtId="2" fontId="3" fillId="2" borderId="2" xfId="0" applyNumberFormat="1" applyFont="1" applyFill="1" applyBorder="1" applyAlignment="1">
      <alignment horizontal="left" vertical="center"/>
    </xf>
    <xf numFmtId="3" fontId="3" fillId="0" borderId="0" xfId="0" applyNumberFormat="1" applyFont="1" applyBorder="1" applyAlignment="1">
      <alignment vertical="center"/>
    </xf>
    <xf numFmtId="2" fontId="3" fillId="2" borderId="3" xfId="0" applyNumberFormat="1" applyFont="1" applyFill="1" applyBorder="1" applyAlignment="1">
      <alignment horizontal="left" vertical="center"/>
    </xf>
    <xf numFmtId="2" fontId="3" fillId="2" borderId="2" xfId="0" applyNumberFormat="1" applyFont="1" applyFill="1" applyBorder="1" applyAlignment="1">
      <alignment horizontal="left" vertical="center"/>
    </xf>
    <xf numFmtId="0" fontId="3" fillId="4" borderId="3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3" xfId="0" applyNumberFormat="1" applyFont="1" applyFill="1" applyBorder="1" applyAlignment="1">
      <alignment vertical="center"/>
    </xf>
    <xf numFmtId="0" fontId="3" fillId="4" borderId="2" xfId="0" applyNumberFormat="1" applyFont="1" applyFill="1" applyBorder="1" applyAlignment="1">
      <alignment vertical="center"/>
    </xf>
    <xf numFmtId="4" fontId="12" fillId="2" borderId="15" xfId="0" applyNumberFormat="1" applyFont="1" applyFill="1" applyBorder="1" applyAlignment="1">
      <alignment horizontal="center" vertical="center"/>
    </xf>
    <xf numFmtId="4" fontId="12" fillId="2" borderId="2" xfId="0" applyNumberFormat="1" applyFont="1" applyFill="1" applyBorder="1" applyAlignment="1">
      <alignment horizontal="center" vertical="center"/>
    </xf>
    <xf numFmtId="4" fontId="11" fillId="4" borderId="7" xfId="1" applyNumberFormat="1" applyFont="1" applyFill="1" applyBorder="1" applyAlignment="1">
      <alignment horizontal="center" vertical="center" wrapText="1"/>
    </xf>
    <xf numFmtId="4" fontId="11" fillId="4" borderId="8" xfId="1" applyNumberFormat="1" applyFont="1" applyFill="1" applyBorder="1" applyAlignment="1">
      <alignment horizontal="center" vertical="center" wrapText="1"/>
    </xf>
    <xf numFmtId="4" fontId="11" fillId="4" borderId="9" xfId="1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" fontId="6" fillId="2" borderId="15" xfId="1" applyNumberFormat="1" applyFont="1" applyFill="1" applyBorder="1" applyAlignment="1">
      <alignment horizontal="center" wrapText="1"/>
    </xf>
    <xf numFmtId="4" fontId="6" fillId="2" borderId="2" xfId="1" applyNumberFormat="1" applyFont="1" applyFill="1" applyBorder="1" applyAlignment="1">
      <alignment horizontal="center" wrapText="1"/>
    </xf>
    <xf numFmtId="4" fontId="6" fillId="2" borderId="3" xfId="1" applyNumberFormat="1" applyFont="1" applyFill="1" applyBorder="1" applyAlignment="1">
      <alignment horizontal="right" wrapText="1"/>
    </xf>
    <xf numFmtId="4" fontId="6" fillId="2" borderId="15" xfId="1" applyNumberFormat="1" applyFont="1" applyFill="1" applyBorder="1" applyAlignment="1">
      <alignment horizontal="right" wrapText="1"/>
    </xf>
    <xf numFmtId="4" fontId="3" fillId="3" borderId="10" xfId="0" applyNumberFormat="1" applyFont="1" applyFill="1" applyBorder="1" applyAlignment="1">
      <alignment horizontal="right" vertical="center"/>
    </xf>
    <xf numFmtId="4" fontId="3" fillId="3" borderId="12" xfId="0" applyNumberFormat="1" applyFont="1" applyFill="1" applyBorder="1" applyAlignment="1">
      <alignment horizontal="right" vertical="center"/>
    </xf>
    <xf numFmtId="4" fontId="3" fillId="3" borderId="11" xfId="0" applyNumberFormat="1" applyFont="1" applyFill="1" applyBorder="1" applyAlignment="1">
      <alignment horizontal="right" vertical="center"/>
    </xf>
    <xf numFmtId="0" fontId="7" fillId="4" borderId="3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</cellXfs>
  <cellStyles count="2">
    <cellStyle name="Гиперссылка" xfId="1" builtinId="8"/>
    <cellStyle name="Обычный" xfId="0" builtinId="0"/>
  </cellStyles>
  <dxfs count="6">
    <dxf>
      <fill>
        <patternFill>
          <bgColor rgb="FFFFFF00"/>
        </patternFill>
      </fill>
    </dxf>
    <dxf>
      <fill>
        <patternFill>
          <bgColor rgb="FF66FFFF"/>
        </patternFill>
      </fill>
    </dxf>
    <dxf>
      <fill>
        <patternFill>
          <bgColor rgb="FFFFFF00"/>
        </patternFill>
      </fill>
    </dxf>
    <dxf>
      <fill>
        <patternFill>
          <bgColor rgb="FF66FFFF"/>
        </patternFill>
      </fill>
    </dxf>
    <dxf>
      <fill>
        <patternFill>
          <bgColor rgb="FFFFFF00"/>
        </patternFill>
      </fill>
    </dxf>
    <dxf>
      <fill>
        <patternFill>
          <bgColor rgb="FF66FFFF"/>
        </patternFill>
      </fill>
    </dxf>
  </dxfs>
  <tableStyles count="0" defaultTableStyle="TableStyleMedium2" defaultPivotStyle="PivotStyleLight16"/>
  <colors>
    <mruColors>
      <color rgb="FFFFCCFF"/>
      <color rgb="FFFFFFCC"/>
      <color rgb="FF00FF00"/>
      <color rgb="FF99FF99"/>
      <color rgb="FFCCFFFF"/>
      <color rgb="FF0000CC"/>
      <color rgb="FF66FF33"/>
      <color rgb="FF66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eti-rostok.ru/" TargetMode="External"/><Relationship Id="rId2" Type="http://schemas.openxmlformats.org/officeDocument/2006/relationships/hyperlink" Target="https://vmeste.yandex.ru/deti-rostok" TargetMode="External"/><Relationship Id="rId1" Type="http://schemas.openxmlformats.org/officeDocument/2006/relationships/hyperlink" Target="http://blago.ru/want_to_help/134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0"/>
  <sheetViews>
    <sheetView tabSelected="1" view="pageBreakPreview" zoomScale="60" zoomScaleNormal="50" workbookViewId="0">
      <selection activeCell="I56" sqref="I56"/>
    </sheetView>
  </sheetViews>
  <sheetFormatPr defaultRowHeight="15" customHeight="1" x14ac:dyDescent="0.25"/>
  <cols>
    <col min="1" max="1" width="9.140625" style="1" customWidth="1"/>
    <col min="2" max="2" width="16.5703125" style="2" customWidth="1"/>
    <col min="3" max="3" width="19.5703125" style="1" customWidth="1"/>
    <col min="4" max="4" width="41.42578125" style="1" customWidth="1"/>
    <col min="5" max="5" width="44.140625" style="3" customWidth="1"/>
    <col min="6" max="6" width="16.140625" style="3" customWidth="1"/>
    <col min="7" max="7" width="8.28515625" style="2" customWidth="1"/>
    <col min="8" max="8" width="18.85546875" style="1" customWidth="1"/>
    <col min="9" max="9" width="14.85546875" style="2" customWidth="1"/>
    <col min="10" max="10" width="20.5703125" style="4" customWidth="1"/>
    <col min="11" max="11" width="7" style="4" customWidth="1"/>
    <col min="12" max="12" width="15.140625" style="2" customWidth="1"/>
    <col min="13" max="13" width="16.5703125" style="2" customWidth="1"/>
    <col min="14" max="14" width="15.28515625" style="1" customWidth="1"/>
    <col min="15" max="15" width="11.140625" style="17" customWidth="1"/>
    <col min="16" max="16384" width="9.140625" style="1"/>
  </cols>
  <sheetData>
    <row r="1" spans="1:15" s="11" customFormat="1" ht="21" customHeight="1" x14ac:dyDescent="0.25">
      <c r="A1" s="27"/>
      <c r="B1" s="29" t="s">
        <v>21</v>
      </c>
      <c r="C1" s="30">
        <v>0</v>
      </c>
      <c r="D1" s="28"/>
      <c r="E1" s="29" t="s">
        <v>46</v>
      </c>
      <c r="F1" s="32">
        <f>F2-H1</f>
        <v>1305411.5300000003</v>
      </c>
      <c r="G1" s="38"/>
      <c r="H1" s="39">
        <f>H68</f>
        <v>727249.42</v>
      </c>
      <c r="I1" s="33" t="s">
        <v>47</v>
      </c>
      <c r="J1" s="34"/>
      <c r="K1" s="34"/>
      <c r="L1" s="35"/>
      <c r="M1" s="35"/>
      <c r="N1" s="35"/>
      <c r="O1" s="36"/>
    </row>
    <row r="2" spans="1:15" s="11" customFormat="1" ht="21" customHeight="1" x14ac:dyDescent="0.25">
      <c r="A2" s="27"/>
      <c r="B2" s="29" t="s">
        <v>50</v>
      </c>
      <c r="C2" s="63">
        <v>42369</v>
      </c>
      <c r="D2" s="43"/>
      <c r="E2" s="44" t="s">
        <v>48</v>
      </c>
      <c r="F2" s="45">
        <f>F3+F4+F5+F6+F7</f>
        <v>2032660.9500000002</v>
      </c>
      <c r="G2" s="38"/>
      <c r="H2" s="40" t="s">
        <v>27</v>
      </c>
      <c r="O2" s="37"/>
    </row>
    <row r="3" spans="1:15" s="11" customFormat="1" ht="21" customHeight="1" x14ac:dyDescent="0.25">
      <c r="A3" s="46"/>
      <c r="B3" s="43"/>
      <c r="C3" s="47" t="s">
        <v>23</v>
      </c>
      <c r="D3" s="43"/>
      <c r="E3" s="48" t="s">
        <v>49</v>
      </c>
      <c r="F3" s="49">
        <v>750000</v>
      </c>
      <c r="G3" s="38"/>
      <c r="H3" s="41">
        <f>H1-H4-H5-H6-H7</f>
        <v>259270.2800000002</v>
      </c>
      <c r="I3" s="88">
        <f t="shared" ref="I3:I5" si="0">H3-F3</f>
        <v>-490729.7199999998</v>
      </c>
      <c r="O3" s="37"/>
    </row>
    <row r="4" spans="1:15" s="11" customFormat="1" ht="21" customHeight="1" x14ac:dyDescent="0.25">
      <c r="A4" s="46"/>
      <c r="B4" s="43"/>
      <c r="C4" s="43"/>
      <c r="D4" s="43"/>
      <c r="E4" s="44" t="s">
        <v>115</v>
      </c>
      <c r="F4" s="49">
        <v>698606.31</v>
      </c>
      <c r="G4" s="38"/>
      <c r="H4" s="41">
        <v>20821.73</v>
      </c>
      <c r="I4" s="88">
        <f t="shared" si="0"/>
        <v>-677784.58000000007</v>
      </c>
      <c r="O4" s="37"/>
    </row>
    <row r="5" spans="1:15" s="11" customFormat="1" ht="21" customHeight="1" x14ac:dyDescent="0.25">
      <c r="A5" s="46"/>
      <c r="B5" s="43"/>
      <c r="C5" s="43"/>
      <c r="D5" s="43"/>
      <c r="E5" s="44" t="s">
        <v>114</v>
      </c>
      <c r="F5" s="49">
        <v>400554.64</v>
      </c>
      <c r="G5" s="38"/>
      <c r="H5" s="41">
        <v>263657.40999999986</v>
      </c>
      <c r="I5" s="88">
        <f t="shared" si="0"/>
        <v>-136897.23000000016</v>
      </c>
      <c r="O5" s="37"/>
    </row>
    <row r="6" spans="1:15" s="11" customFormat="1" ht="21" customHeight="1" x14ac:dyDescent="0.25">
      <c r="A6" s="46"/>
      <c r="B6" s="43"/>
      <c r="C6" s="43"/>
      <c r="D6" s="43"/>
      <c r="E6" s="44" t="s">
        <v>22</v>
      </c>
      <c r="F6" s="49">
        <v>110000</v>
      </c>
      <c r="G6" s="38"/>
      <c r="H6" s="41">
        <v>110000</v>
      </c>
      <c r="I6" s="88">
        <f>H6-F6</f>
        <v>0</v>
      </c>
    </row>
    <row r="7" spans="1:15" s="5" customFormat="1" ht="18.95" customHeight="1" x14ac:dyDescent="0.25">
      <c r="A7" s="109" t="s">
        <v>41</v>
      </c>
      <c r="B7" s="110"/>
      <c r="C7" s="110"/>
      <c r="D7" s="110"/>
      <c r="E7" s="111"/>
      <c r="F7" s="61">
        <v>73500</v>
      </c>
      <c r="G7" s="62"/>
      <c r="H7" s="41">
        <v>73500</v>
      </c>
      <c r="I7" s="95" t="s">
        <v>19</v>
      </c>
      <c r="J7" s="95"/>
      <c r="K7" s="95"/>
      <c r="L7" s="95"/>
      <c r="M7" s="95"/>
      <c r="N7" s="95"/>
      <c r="O7" s="96"/>
    </row>
    <row r="8" spans="1:15" s="5" customFormat="1" ht="18.95" customHeight="1" x14ac:dyDescent="0.35">
      <c r="B8" s="97" t="s">
        <v>26</v>
      </c>
      <c r="C8" s="98"/>
      <c r="D8" s="98"/>
      <c r="E8" s="98"/>
      <c r="F8" s="98"/>
      <c r="G8" s="98"/>
      <c r="H8" s="99"/>
      <c r="I8" s="107" t="s">
        <v>28</v>
      </c>
      <c r="J8" s="108"/>
      <c r="K8" s="105" t="s">
        <v>18</v>
      </c>
      <c r="L8" s="106"/>
      <c r="M8" s="42">
        <f>M68</f>
        <v>676.79999999999927</v>
      </c>
      <c r="N8" s="42">
        <f>N68</f>
        <v>51066.8</v>
      </c>
      <c r="O8" s="102" t="s">
        <v>6</v>
      </c>
    </row>
    <row r="9" spans="1:15" s="5" customFormat="1" ht="39.75" customHeight="1" x14ac:dyDescent="0.25">
      <c r="A9" s="18" t="s">
        <v>5</v>
      </c>
      <c r="B9" s="19" t="s">
        <v>24</v>
      </c>
      <c r="C9" s="100" t="s">
        <v>1</v>
      </c>
      <c r="D9" s="101"/>
      <c r="E9" s="100" t="s">
        <v>14</v>
      </c>
      <c r="F9" s="101"/>
      <c r="G9" s="21" t="s">
        <v>10</v>
      </c>
      <c r="H9" s="19" t="s">
        <v>8</v>
      </c>
      <c r="I9" s="26" t="s">
        <v>15</v>
      </c>
      <c r="J9" s="104" t="s">
        <v>17</v>
      </c>
      <c r="K9" s="104"/>
      <c r="L9" s="26" t="s">
        <v>25</v>
      </c>
      <c r="M9" s="31" t="s">
        <v>16</v>
      </c>
      <c r="N9" s="31" t="s">
        <v>20</v>
      </c>
      <c r="O9" s="103"/>
    </row>
    <row r="10" spans="1:15" s="22" customFormat="1" ht="21" x14ac:dyDescent="0.25">
      <c r="A10" s="7">
        <v>42338</v>
      </c>
      <c r="B10" s="8">
        <v>0</v>
      </c>
      <c r="C10" s="91"/>
      <c r="D10" s="92"/>
      <c r="E10" s="91" t="s">
        <v>3</v>
      </c>
      <c r="F10" s="92"/>
      <c r="G10" s="20"/>
      <c r="H10" s="9">
        <v>67477.210000000006</v>
      </c>
      <c r="I10" s="70">
        <v>0</v>
      </c>
      <c r="J10" s="89" t="s">
        <v>11</v>
      </c>
      <c r="K10" s="90"/>
      <c r="L10" s="23"/>
      <c r="M10" s="23">
        <v>1146.8</v>
      </c>
      <c r="N10" s="23"/>
      <c r="O10" s="24" t="s">
        <v>7</v>
      </c>
    </row>
    <row r="11" spans="1:15" s="5" customFormat="1" ht="18.95" customHeight="1" x14ac:dyDescent="0.25">
      <c r="A11" s="7">
        <v>42339</v>
      </c>
      <c r="B11" s="9">
        <v>10000</v>
      </c>
      <c r="C11" s="91" t="s">
        <v>4</v>
      </c>
      <c r="D11" s="92"/>
      <c r="E11" s="91" t="s">
        <v>0</v>
      </c>
      <c r="F11" s="92"/>
      <c r="G11" s="20" t="s">
        <v>9</v>
      </c>
      <c r="H11" s="9">
        <f>H10+B11</f>
        <v>77477.210000000006</v>
      </c>
      <c r="I11" s="71">
        <v>50</v>
      </c>
      <c r="J11" s="50" t="s">
        <v>35</v>
      </c>
      <c r="K11" s="51"/>
      <c r="L11" s="23">
        <f>I11-I11*6%</f>
        <v>47</v>
      </c>
      <c r="M11" s="23">
        <f>M10+L11-N11</f>
        <v>1193.8</v>
      </c>
      <c r="N11" s="23"/>
      <c r="O11" s="24" t="s">
        <v>7</v>
      </c>
    </row>
    <row r="12" spans="1:15" s="5" customFormat="1" ht="18.95" customHeight="1" x14ac:dyDescent="0.25">
      <c r="A12" s="7">
        <v>42339</v>
      </c>
      <c r="B12" s="9">
        <v>500</v>
      </c>
      <c r="C12" s="91" t="s">
        <v>32</v>
      </c>
      <c r="D12" s="92"/>
      <c r="E12" s="91" t="s">
        <v>29</v>
      </c>
      <c r="F12" s="92"/>
      <c r="G12" s="20" t="s">
        <v>13</v>
      </c>
      <c r="H12" s="9">
        <f t="shared" ref="H12:H68" si="1">H11+B12</f>
        <v>77977.210000000006</v>
      </c>
      <c r="I12" s="70">
        <v>0</v>
      </c>
      <c r="J12" s="50"/>
      <c r="K12" s="51"/>
      <c r="L12" s="23"/>
      <c r="M12" s="23">
        <f t="shared" ref="M12:M67" si="2">M11+L12-N12</f>
        <v>1193.8</v>
      </c>
      <c r="N12" s="23"/>
      <c r="O12" s="24"/>
    </row>
    <row r="13" spans="1:15" s="5" customFormat="1" ht="18.95" customHeight="1" x14ac:dyDescent="0.25">
      <c r="A13" s="58">
        <v>42339</v>
      </c>
      <c r="B13" s="10">
        <v>4270</v>
      </c>
      <c r="C13" s="59" t="s">
        <v>34</v>
      </c>
      <c r="D13" s="60"/>
      <c r="E13" s="59" t="s">
        <v>33</v>
      </c>
      <c r="F13" s="53"/>
      <c r="G13" s="20" t="s">
        <v>13</v>
      </c>
      <c r="H13" s="9">
        <f t="shared" si="1"/>
        <v>82247.210000000006</v>
      </c>
      <c r="I13" s="70">
        <v>0</v>
      </c>
      <c r="J13" s="50"/>
      <c r="K13" s="51"/>
      <c r="L13" s="23"/>
      <c r="M13" s="23">
        <f t="shared" si="2"/>
        <v>1193.8</v>
      </c>
      <c r="N13" s="23"/>
      <c r="O13" s="24"/>
    </row>
    <row r="14" spans="1:15" s="5" customFormat="1" ht="18.95" customHeight="1" x14ac:dyDescent="0.25">
      <c r="A14" s="7">
        <v>42339</v>
      </c>
      <c r="B14" s="9">
        <v>6500</v>
      </c>
      <c r="C14" s="52" t="s">
        <v>31</v>
      </c>
      <c r="D14" s="53"/>
      <c r="E14" s="52" t="s">
        <v>30</v>
      </c>
      <c r="F14" s="53"/>
      <c r="G14" s="20" t="s">
        <v>13</v>
      </c>
      <c r="H14" s="9">
        <f t="shared" si="1"/>
        <v>88747.21</v>
      </c>
      <c r="I14" s="70">
        <v>0</v>
      </c>
      <c r="J14" s="50"/>
      <c r="K14" s="51"/>
      <c r="L14" s="23"/>
      <c r="M14" s="23">
        <f t="shared" si="2"/>
        <v>1193.8</v>
      </c>
      <c r="N14" s="23"/>
      <c r="O14" s="24"/>
    </row>
    <row r="15" spans="1:15" s="5" customFormat="1" ht="18.95" customHeight="1" x14ac:dyDescent="0.25">
      <c r="A15" s="7">
        <v>42340</v>
      </c>
      <c r="B15" s="8">
        <v>0</v>
      </c>
      <c r="C15" s="91"/>
      <c r="D15" s="92"/>
      <c r="E15" s="91"/>
      <c r="F15" s="92"/>
      <c r="G15" s="20"/>
      <c r="H15" s="9">
        <f t="shared" si="1"/>
        <v>88747.21</v>
      </c>
      <c r="I15" s="70">
        <v>0</v>
      </c>
      <c r="J15" s="89"/>
      <c r="K15" s="90"/>
      <c r="L15" s="23"/>
      <c r="M15" s="23">
        <f t="shared" si="2"/>
        <v>1193.8</v>
      </c>
      <c r="N15" s="23"/>
      <c r="O15" s="24"/>
    </row>
    <row r="16" spans="1:15" s="5" customFormat="1" ht="18.95" customHeight="1" x14ac:dyDescent="0.25">
      <c r="A16" s="7">
        <v>42341</v>
      </c>
      <c r="B16" s="8">
        <v>0</v>
      </c>
      <c r="C16" s="91"/>
      <c r="D16" s="92"/>
      <c r="E16" s="91"/>
      <c r="F16" s="92"/>
      <c r="G16" s="20"/>
      <c r="H16" s="9">
        <f t="shared" si="1"/>
        <v>88747.21</v>
      </c>
      <c r="I16" s="70">
        <v>0</v>
      </c>
      <c r="J16" s="89"/>
      <c r="K16" s="90"/>
      <c r="L16" s="23"/>
      <c r="M16" s="23">
        <f t="shared" si="2"/>
        <v>1193.8</v>
      </c>
      <c r="N16" s="23"/>
      <c r="O16" s="24"/>
    </row>
    <row r="17" spans="1:15" s="5" customFormat="1" ht="18.95" customHeight="1" x14ac:dyDescent="0.25">
      <c r="A17" s="7">
        <v>42342</v>
      </c>
      <c r="B17" s="8">
        <v>0</v>
      </c>
      <c r="C17" s="91"/>
      <c r="D17" s="92"/>
      <c r="E17" s="91"/>
      <c r="F17" s="92"/>
      <c r="G17" s="20"/>
      <c r="H17" s="9">
        <f t="shared" si="1"/>
        <v>88747.21</v>
      </c>
      <c r="I17" s="70">
        <v>0</v>
      </c>
      <c r="J17" s="89"/>
      <c r="K17" s="90"/>
      <c r="L17" s="23"/>
      <c r="M17" s="23">
        <f t="shared" si="2"/>
        <v>1193.8</v>
      </c>
      <c r="N17" s="23"/>
      <c r="O17" s="24"/>
    </row>
    <row r="18" spans="1:15" s="5" customFormat="1" ht="18.95" customHeight="1" x14ac:dyDescent="0.25">
      <c r="A18" s="7">
        <v>42343</v>
      </c>
      <c r="B18" s="8">
        <v>0</v>
      </c>
      <c r="C18" s="91"/>
      <c r="D18" s="92"/>
      <c r="E18" s="91"/>
      <c r="F18" s="92"/>
      <c r="G18" s="20"/>
      <c r="H18" s="9">
        <f t="shared" si="1"/>
        <v>88747.21</v>
      </c>
      <c r="I18" s="71">
        <v>100</v>
      </c>
      <c r="J18" s="89" t="s">
        <v>36</v>
      </c>
      <c r="K18" s="90"/>
      <c r="L18" s="23">
        <f>I18-I18*2.5%</f>
        <v>97.5</v>
      </c>
      <c r="M18" s="23">
        <f t="shared" si="2"/>
        <v>1291.3</v>
      </c>
      <c r="N18" s="23"/>
      <c r="O18" s="24" t="s">
        <v>37</v>
      </c>
    </row>
    <row r="19" spans="1:15" s="5" customFormat="1" ht="18.95" customHeight="1" x14ac:dyDescent="0.25">
      <c r="A19" s="7">
        <v>42344</v>
      </c>
      <c r="B19" s="8">
        <v>0</v>
      </c>
      <c r="C19" s="91"/>
      <c r="D19" s="92"/>
      <c r="E19" s="91"/>
      <c r="F19" s="92"/>
      <c r="G19" s="20"/>
      <c r="H19" s="9">
        <f t="shared" si="1"/>
        <v>88747.21</v>
      </c>
      <c r="I19" s="70">
        <v>0</v>
      </c>
      <c r="J19" s="89"/>
      <c r="K19" s="90"/>
      <c r="L19" s="23"/>
      <c r="M19" s="23">
        <f t="shared" si="2"/>
        <v>1291.3</v>
      </c>
      <c r="N19" s="23"/>
      <c r="O19" s="24"/>
    </row>
    <row r="20" spans="1:15" s="5" customFormat="1" ht="18.95" customHeight="1" x14ac:dyDescent="0.25">
      <c r="A20" s="7">
        <v>42345</v>
      </c>
      <c r="B20" s="8">
        <v>50</v>
      </c>
      <c r="C20" s="91" t="s">
        <v>45</v>
      </c>
      <c r="D20" s="92"/>
      <c r="E20" s="54" t="s">
        <v>39</v>
      </c>
      <c r="F20" s="55"/>
      <c r="G20" s="20" t="s">
        <v>13</v>
      </c>
      <c r="H20" s="9">
        <f t="shared" si="1"/>
        <v>88797.21</v>
      </c>
      <c r="I20" s="70">
        <v>0</v>
      </c>
      <c r="J20" s="56"/>
      <c r="K20" s="57"/>
      <c r="L20" s="23"/>
      <c r="M20" s="23">
        <f t="shared" si="2"/>
        <v>1291.3</v>
      </c>
      <c r="N20" s="23"/>
      <c r="O20" s="24"/>
    </row>
    <row r="21" spans="1:15" s="5" customFormat="1" ht="18.95" customHeight="1" x14ac:dyDescent="0.25">
      <c r="A21" s="7">
        <v>42345</v>
      </c>
      <c r="B21" s="9">
        <v>97.5</v>
      </c>
      <c r="C21" s="91" t="s">
        <v>44</v>
      </c>
      <c r="D21" s="92"/>
      <c r="E21" s="91" t="s">
        <v>38</v>
      </c>
      <c r="F21" s="92"/>
      <c r="G21" s="20" t="s">
        <v>13</v>
      </c>
      <c r="H21" s="9">
        <f t="shared" si="1"/>
        <v>88894.71</v>
      </c>
      <c r="I21" s="70">
        <v>0</v>
      </c>
      <c r="J21" s="89"/>
      <c r="K21" s="90"/>
      <c r="L21" s="23"/>
      <c r="M21" s="23">
        <f t="shared" si="2"/>
        <v>1193.8</v>
      </c>
      <c r="N21" s="23">
        <v>97.5</v>
      </c>
      <c r="O21" s="24" t="s">
        <v>37</v>
      </c>
    </row>
    <row r="22" spans="1:15" s="5" customFormat="1" ht="18.95" customHeight="1" x14ac:dyDescent="0.25">
      <c r="A22" s="7">
        <v>42345</v>
      </c>
      <c r="B22" s="9">
        <v>1200</v>
      </c>
      <c r="C22" s="91" t="s">
        <v>43</v>
      </c>
      <c r="D22" s="92"/>
      <c r="E22" s="54" t="s">
        <v>40</v>
      </c>
      <c r="F22" s="55"/>
      <c r="G22" s="20" t="s">
        <v>13</v>
      </c>
      <c r="H22" s="9">
        <f t="shared" si="1"/>
        <v>90094.71</v>
      </c>
      <c r="I22" s="70">
        <v>0</v>
      </c>
      <c r="J22" s="56"/>
      <c r="K22" s="57"/>
      <c r="L22" s="23"/>
      <c r="M22" s="23">
        <f t="shared" si="2"/>
        <v>1193.8</v>
      </c>
      <c r="N22" s="23"/>
      <c r="O22" s="24"/>
    </row>
    <row r="23" spans="1:15" s="5" customFormat="1" ht="18.95" customHeight="1" x14ac:dyDescent="0.25">
      <c r="A23" s="7">
        <v>42346</v>
      </c>
      <c r="B23" s="64">
        <v>24550</v>
      </c>
      <c r="C23" s="91" t="s">
        <v>31</v>
      </c>
      <c r="D23" s="92"/>
      <c r="E23" s="112" t="s">
        <v>42</v>
      </c>
      <c r="F23" s="113"/>
      <c r="G23" s="20" t="s">
        <v>13</v>
      </c>
      <c r="H23" s="9">
        <f t="shared" si="1"/>
        <v>114644.71</v>
      </c>
      <c r="I23" s="70">
        <v>0</v>
      </c>
      <c r="J23" s="89"/>
      <c r="K23" s="90"/>
      <c r="L23" s="23"/>
      <c r="M23" s="23">
        <f t="shared" si="2"/>
        <v>1193.8</v>
      </c>
      <c r="N23" s="23"/>
      <c r="O23" s="24"/>
    </row>
    <row r="24" spans="1:15" s="5" customFormat="1" ht="18.95" customHeight="1" x14ac:dyDescent="0.25">
      <c r="A24" s="7">
        <v>42346</v>
      </c>
      <c r="B24" s="9">
        <v>1146.8</v>
      </c>
      <c r="C24" s="91" t="s">
        <v>64</v>
      </c>
      <c r="D24" s="92"/>
      <c r="E24" s="75" t="s">
        <v>63</v>
      </c>
      <c r="F24" s="72"/>
      <c r="G24" s="20" t="s">
        <v>9</v>
      </c>
      <c r="H24" s="9">
        <f t="shared" si="1"/>
        <v>115791.51000000001</v>
      </c>
      <c r="I24" s="70">
        <v>0</v>
      </c>
      <c r="J24" s="73"/>
      <c r="K24" s="74"/>
      <c r="L24" s="23"/>
      <c r="M24" s="23">
        <f t="shared" si="2"/>
        <v>47</v>
      </c>
      <c r="N24" s="23">
        <v>1146.8</v>
      </c>
      <c r="O24" s="24" t="s">
        <v>7</v>
      </c>
    </row>
    <row r="25" spans="1:15" s="5" customFormat="1" ht="18.95" customHeight="1" x14ac:dyDescent="0.25">
      <c r="A25" s="67">
        <v>42347</v>
      </c>
      <c r="B25" s="8">
        <v>0</v>
      </c>
      <c r="C25" s="91"/>
      <c r="D25" s="92"/>
      <c r="E25" s="91"/>
      <c r="F25" s="92"/>
      <c r="G25" s="20"/>
      <c r="H25" s="9">
        <f t="shared" si="1"/>
        <v>115791.51000000001</v>
      </c>
      <c r="I25" s="70">
        <v>0</v>
      </c>
      <c r="J25" s="89"/>
      <c r="K25" s="90"/>
      <c r="L25" s="23"/>
      <c r="M25" s="23">
        <f t="shared" si="2"/>
        <v>47</v>
      </c>
      <c r="N25" s="23"/>
      <c r="O25" s="24"/>
    </row>
    <row r="26" spans="1:15" s="5" customFormat="1" ht="18.95" customHeight="1" x14ac:dyDescent="0.25">
      <c r="A26" s="7">
        <v>42348</v>
      </c>
      <c r="B26" s="9">
        <v>50</v>
      </c>
      <c r="C26" s="91" t="s">
        <v>51</v>
      </c>
      <c r="D26" s="92"/>
      <c r="E26" s="91" t="s">
        <v>52</v>
      </c>
      <c r="F26" s="92"/>
      <c r="G26" s="20" t="s">
        <v>13</v>
      </c>
      <c r="H26" s="9">
        <f t="shared" si="1"/>
        <v>115841.51000000001</v>
      </c>
      <c r="I26" s="70">
        <v>0</v>
      </c>
      <c r="J26" s="89"/>
      <c r="K26" s="90"/>
      <c r="L26" s="23"/>
      <c r="M26" s="23">
        <f t="shared" si="2"/>
        <v>47</v>
      </c>
      <c r="N26" s="23"/>
      <c r="O26" s="24"/>
    </row>
    <row r="27" spans="1:15" s="5" customFormat="1" ht="18.95" customHeight="1" x14ac:dyDescent="0.25">
      <c r="A27" s="7">
        <v>42348</v>
      </c>
      <c r="B27" s="9">
        <v>23415</v>
      </c>
      <c r="C27" s="91" t="s">
        <v>31</v>
      </c>
      <c r="D27" s="92"/>
      <c r="E27" s="91" t="s">
        <v>53</v>
      </c>
      <c r="F27" s="92"/>
      <c r="G27" s="20" t="s">
        <v>13</v>
      </c>
      <c r="H27" s="9">
        <f t="shared" si="1"/>
        <v>139256.51</v>
      </c>
      <c r="I27" s="70">
        <v>0</v>
      </c>
      <c r="J27" s="89"/>
      <c r="K27" s="90"/>
      <c r="L27" s="23"/>
      <c r="M27" s="23">
        <f t="shared" si="2"/>
        <v>47</v>
      </c>
      <c r="N27" s="23"/>
      <c r="O27" s="24"/>
    </row>
    <row r="28" spans="1:15" s="5" customFormat="1" ht="18.95" customHeight="1" x14ac:dyDescent="0.25">
      <c r="A28" s="7">
        <v>42348</v>
      </c>
      <c r="B28" s="9">
        <v>50000</v>
      </c>
      <c r="C28" s="91" t="s">
        <v>54</v>
      </c>
      <c r="D28" s="92"/>
      <c r="E28" s="93" t="s">
        <v>55</v>
      </c>
      <c r="F28" s="94"/>
      <c r="G28" s="20" t="s">
        <v>13</v>
      </c>
      <c r="H28" s="9">
        <f t="shared" si="1"/>
        <v>189256.51</v>
      </c>
      <c r="I28" s="70">
        <v>0</v>
      </c>
      <c r="J28" s="89"/>
      <c r="K28" s="90"/>
      <c r="L28" s="23"/>
      <c r="M28" s="23">
        <f t="shared" si="2"/>
        <v>47</v>
      </c>
      <c r="N28" s="23"/>
      <c r="O28" s="24"/>
    </row>
    <row r="29" spans="1:15" s="5" customFormat="1" ht="18.95" customHeight="1" x14ac:dyDescent="0.25">
      <c r="A29" s="7">
        <v>42349</v>
      </c>
      <c r="B29" s="9">
        <v>1000</v>
      </c>
      <c r="C29" s="91" t="s">
        <v>65</v>
      </c>
      <c r="D29" s="92"/>
      <c r="E29" s="91" t="s">
        <v>66</v>
      </c>
      <c r="F29" s="92"/>
      <c r="G29" s="20" t="s">
        <v>9</v>
      </c>
      <c r="H29" s="9">
        <f t="shared" si="1"/>
        <v>190256.51</v>
      </c>
      <c r="I29" s="71">
        <v>500</v>
      </c>
      <c r="J29" s="65" t="s">
        <v>35</v>
      </c>
      <c r="K29" s="66"/>
      <c r="L29" s="23">
        <f>I29-I29*6%</f>
        <v>470</v>
      </c>
      <c r="M29" s="23">
        <f t="shared" si="2"/>
        <v>517</v>
      </c>
      <c r="N29" s="23"/>
      <c r="O29" s="24" t="s">
        <v>7</v>
      </c>
    </row>
    <row r="30" spans="1:15" s="5" customFormat="1" ht="18.95" customHeight="1" x14ac:dyDescent="0.25">
      <c r="A30" s="7">
        <v>42349</v>
      </c>
      <c r="B30" s="8">
        <v>0</v>
      </c>
      <c r="C30" s="91"/>
      <c r="D30" s="92"/>
      <c r="E30" s="91"/>
      <c r="F30" s="92"/>
      <c r="G30" s="20"/>
      <c r="H30" s="9">
        <f t="shared" si="1"/>
        <v>190256.51</v>
      </c>
      <c r="I30" s="71">
        <v>30000</v>
      </c>
      <c r="J30" s="65" t="s">
        <v>56</v>
      </c>
      <c r="K30" s="66"/>
      <c r="L30" s="71">
        <f>I30-I30*2.5%</f>
        <v>29250</v>
      </c>
      <c r="M30" s="23">
        <f t="shared" si="2"/>
        <v>29767</v>
      </c>
      <c r="N30" s="23"/>
      <c r="O30" s="24" t="s">
        <v>37</v>
      </c>
    </row>
    <row r="31" spans="1:15" s="5" customFormat="1" ht="18.95" customHeight="1" x14ac:dyDescent="0.25">
      <c r="A31" s="7">
        <v>42350</v>
      </c>
      <c r="B31" s="8">
        <v>0</v>
      </c>
      <c r="C31" s="91"/>
      <c r="D31" s="92"/>
      <c r="E31" s="91"/>
      <c r="F31" s="92"/>
      <c r="G31" s="20"/>
      <c r="H31" s="9">
        <f t="shared" si="1"/>
        <v>190256.51</v>
      </c>
      <c r="I31" s="70">
        <v>0</v>
      </c>
      <c r="J31" s="89"/>
      <c r="K31" s="90"/>
      <c r="L31" s="23"/>
      <c r="M31" s="23">
        <f t="shared" si="2"/>
        <v>29767</v>
      </c>
      <c r="N31" s="23"/>
      <c r="O31" s="24"/>
    </row>
    <row r="32" spans="1:15" s="5" customFormat="1" ht="18.95" customHeight="1" x14ac:dyDescent="0.25">
      <c r="A32" s="7">
        <v>42351</v>
      </c>
      <c r="B32" s="8">
        <v>0</v>
      </c>
      <c r="C32" s="91"/>
      <c r="D32" s="92"/>
      <c r="E32" s="91"/>
      <c r="F32" s="92"/>
      <c r="G32" s="20"/>
      <c r="H32" s="9">
        <f t="shared" si="1"/>
        <v>190256.51</v>
      </c>
      <c r="I32" s="71">
        <v>300</v>
      </c>
      <c r="J32" s="89" t="s">
        <v>57</v>
      </c>
      <c r="K32" s="90"/>
      <c r="L32" s="23">
        <f>I32-I32*2.5%</f>
        <v>292.5</v>
      </c>
      <c r="M32" s="23">
        <f t="shared" si="2"/>
        <v>30059.5</v>
      </c>
      <c r="N32" s="23"/>
      <c r="O32" s="24" t="s">
        <v>37</v>
      </c>
    </row>
    <row r="33" spans="1:15" s="5" customFormat="1" ht="18.95" customHeight="1" x14ac:dyDescent="0.25">
      <c r="A33" s="7">
        <v>42352</v>
      </c>
      <c r="B33" s="9">
        <v>50</v>
      </c>
      <c r="C33" s="91" t="s">
        <v>45</v>
      </c>
      <c r="D33" s="92"/>
      <c r="E33" s="91" t="s">
        <v>58</v>
      </c>
      <c r="F33" s="92"/>
      <c r="G33" s="20" t="s">
        <v>13</v>
      </c>
      <c r="H33" s="9">
        <f t="shared" si="1"/>
        <v>190306.51</v>
      </c>
      <c r="I33" s="70">
        <v>0</v>
      </c>
      <c r="J33" s="89"/>
      <c r="K33" s="90"/>
      <c r="L33" s="23"/>
      <c r="M33" s="23">
        <f t="shared" si="2"/>
        <v>30059.5</v>
      </c>
      <c r="N33" s="23"/>
      <c r="O33" s="24"/>
    </row>
    <row r="34" spans="1:15" s="5" customFormat="1" ht="18.95" customHeight="1" x14ac:dyDescent="0.25">
      <c r="A34" s="7">
        <v>42352</v>
      </c>
      <c r="B34" s="9">
        <v>29250</v>
      </c>
      <c r="C34" s="91" t="s">
        <v>44</v>
      </c>
      <c r="D34" s="92"/>
      <c r="E34" s="68" t="s">
        <v>59</v>
      </c>
      <c r="F34" s="69"/>
      <c r="G34" s="20" t="s">
        <v>13</v>
      </c>
      <c r="H34" s="9">
        <f t="shared" si="1"/>
        <v>219556.51</v>
      </c>
      <c r="I34" s="70">
        <v>0</v>
      </c>
      <c r="J34" s="89"/>
      <c r="K34" s="90"/>
      <c r="L34" s="23"/>
      <c r="M34" s="23">
        <f t="shared" si="2"/>
        <v>809.5</v>
      </c>
      <c r="N34" s="23">
        <v>29250</v>
      </c>
      <c r="O34" s="24" t="s">
        <v>37</v>
      </c>
    </row>
    <row r="35" spans="1:15" s="5" customFormat="1" ht="18.95" customHeight="1" x14ac:dyDescent="0.25">
      <c r="A35" s="7">
        <v>42352</v>
      </c>
      <c r="B35" s="9">
        <v>292.5</v>
      </c>
      <c r="C35" s="91" t="s">
        <v>44</v>
      </c>
      <c r="D35" s="92"/>
      <c r="E35" s="80" t="s">
        <v>113</v>
      </c>
      <c r="F35" s="81"/>
      <c r="G35" s="20"/>
      <c r="H35" s="9">
        <f t="shared" si="1"/>
        <v>219849.01</v>
      </c>
      <c r="I35" s="70">
        <v>0</v>
      </c>
      <c r="J35" s="78"/>
      <c r="K35" s="79"/>
      <c r="L35" s="23"/>
      <c r="M35" s="23">
        <f t="shared" si="2"/>
        <v>517</v>
      </c>
      <c r="N35" s="23">
        <v>292.5</v>
      </c>
      <c r="O35" s="24" t="s">
        <v>37</v>
      </c>
    </row>
    <row r="36" spans="1:15" s="5" customFormat="1" ht="18.95" customHeight="1" x14ac:dyDescent="0.25">
      <c r="A36" s="7">
        <v>42353</v>
      </c>
      <c r="B36" s="9">
        <v>150000</v>
      </c>
      <c r="C36" s="91" t="s">
        <v>61</v>
      </c>
      <c r="D36" s="92"/>
      <c r="E36" s="91" t="s">
        <v>60</v>
      </c>
      <c r="F36" s="92"/>
      <c r="G36" s="20" t="s">
        <v>13</v>
      </c>
      <c r="H36" s="9">
        <f t="shared" si="1"/>
        <v>369849.01</v>
      </c>
      <c r="I36" s="70">
        <v>0</v>
      </c>
      <c r="J36" s="89"/>
      <c r="K36" s="90"/>
      <c r="L36" s="23"/>
      <c r="M36" s="23">
        <f t="shared" si="2"/>
        <v>517</v>
      </c>
      <c r="N36" s="23"/>
      <c r="O36" s="24"/>
    </row>
    <row r="37" spans="1:15" s="5" customFormat="1" ht="18.95" customHeight="1" x14ac:dyDescent="0.25">
      <c r="A37" s="7">
        <v>42354</v>
      </c>
      <c r="B37" s="9">
        <v>50000</v>
      </c>
      <c r="C37" s="91" t="s">
        <v>67</v>
      </c>
      <c r="D37" s="92"/>
      <c r="E37" s="91" t="s">
        <v>62</v>
      </c>
      <c r="F37" s="92"/>
      <c r="G37" s="20" t="s">
        <v>13</v>
      </c>
      <c r="H37" s="9">
        <f t="shared" si="1"/>
        <v>419849.01</v>
      </c>
      <c r="I37" s="70">
        <v>0</v>
      </c>
      <c r="J37" s="89"/>
      <c r="K37" s="90"/>
      <c r="L37" s="23"/>
      <c r="M37" s="23">
        <f t="shared" si="2"/>
        <v>517</v>
      </c>
      <c r="N37" s="23"/>
      <c r="O37" s="24"/>
    </row>
    <row r="38" spans="1:15" s="5" customFormat="1" ht="18.95" customHeight="1" x14ac:dyDescent="0.25">
      <c r="A38" s="7">
        <v>42355.217256944445</v>
      </c>
      <c r="B38" s="9">
        <v>0.03</v>
      </c>
      <c r="C38" s="80" t="s">
        <v>89</v>
      </c>
      <c r="D38" s="81"/>
      <c r="E38" s="80" t="s">
        <v>68</v>
      </c>
      <c r="F38" s="81"/>
      <c r="G38" s="20" t="s">
        <v>13</v>
      </c>
      <c r="H38" s="9">
        <f t="shared" si="1"/>
        <v>419849.04000000004</v>
      </c>
      <c r="I38" s="70">
        <v>170</v>
      </c>
      <c r="J38" s="89" t="s">
        <v>35</v>
      </c>
      <c r="K38" s="90"/>
      <c r="L38" s="23">
        <f>I38-I38*6%</f>
        <v>159.80000000000001</v>
      </c>
      <c r="M38" s="23">
        <f t="shared" si="2"/>
        <v>676.8</v>
      </c>
      <c r="N38" s="23"/>
      <c r="O38" s="24" t="s">
        <v>7</v>
      </c>
    </row>
    <row r="39" spans="1:15" s="5" customFormat="1" ht="18.95" customHeight="1" x14ac:dyDescent="0.25">
      <c r="A39" s="7">
        <v>42355.217268518521</v>
      </c>
      <c r="B39" s="9">
        <v>5</v>
      </c>
      <c r="C39" s="80" t="s">
        <v>90</v>
      </c>
      <c r="D39" s="81"/>
      <c r="E39" s="80" t="s">
        <v>69</v>
      </c>
      <c r="F39" s="81"/>
      <c r="G39" s="20" t="s">
        <v>13</v>
      </c>
      <c r="H39" s="9">
        <f t="shared" si="1"/>
        <v>419854.04000000004</v>
      </c>
      <c r="I39" s="70">
        <v>0</v>
      </c>
      <c r="J39" s="89"/>
      <c r="K39" s="90"/>
      <c r="L39" s="23"/>
      <c r="M39" s="23">
        <f t="shared" si="2"/>
        <v>676.8</v>
      </c>
      <c r="N39" s="23"/>
      <c r="O39" s="24"/>
    </row>
    <row r="40" spans="1:15" s="5" customFormat="1" ht="18.95" customHeight="1" x14ac:dyDescent="0.25">
      <c r="A40" s="7">
        <v>42356.490219907406</v>
      </c>
      <c r="B40" s="9">
        <v>100</v>
      </c>
      <c r="C40" s="80" t="s">
        <v>91</v>
      </c>
      <c r="D40" s="81"/>
      <c r="E40" s="80" t="s">
        <v>70</v>
      </c>
      <c r="F40" s="81"/>
      <c r="G40" s="20" t="s">
        <v>13</v>
      </c>
      <c r="H40" s="9">
        <f t="shared" si="1"/>
        <v>419954.04000000004</v>
      </c>
      <c r="I40" s="70">
        <v>0</v>
      </c>
      <c r="J40" s="89"/>
      <c r="K40" s="90"/>
      <c r="L40" s="23"/>
      <c r="M40" s="23">
        <f t="shared" si="2"/>
        <v>676.8</v>
      </c>
      <c r="N40" s="23"/>
      <c r="O40" s="24"/>
    </row>
    <row r="41" spans="1:15" s="5" customFormat="1" ht="18.95" customHeight="1" x14ac:dyDescent="0.25">
      <c r="A41" s="7">
        <v>42357</v>
      </c>
      <c r="B41" s="8">
        <v>0</v>
      </c>
      <c r="C41" s="84"/>
      <c r="D41" s="85"/>
      <c r="E41" s="84"/>
      <c r="F41" s="85"/>
      <c r="G41" s="20"/>
      <c r="H41" s="9"/>
      <c r="I41" s="70">
        <v>0</v>
      </c>
      <c r="J41" s="86"/>
      <c r="K41" s="87"/>
      <c r="L41" s="23"/>
      <c r="M41" s="23"/>
      <c r="N41" s="23"/>
      <c r="O41" s="24"/>
    </row>
    <row r="42" spans="1:15" s="5" customFormat="1" ht="18.95" customHeight="1" x14ac:dyDescent="0.25">
      <c r="A42" s="7">
        <v>42358</v>
      </c>
      <c r="B42" s="8">
        <v>0</v>
      </c>
      <c r="C42" s="84"/>
      <c r="D42" s="85"/>
      <c r="E42" s="84"/>
      <c r="F42" s="85"/>
      <c r="G42" s="20"/>
      <c r="H42" s="9"/>
      <c r="I42" s="70">
        <v>0</v>
      </c>
      <c r="J42" s="86"/>
      <c r="K42" s="87"/>
      <c r="L42" s="23"/>
      <c r="M42" s="23"/>
      <c r="N42" s="23"/>
      <c r="O42" s="24"/>
    </row>
    <row r="43" spans="1:15" s="5" customFormat="1" ht="18.95" customHeight="1" x14ac:dyDescent="0.25">
      <c r="A43" s="7">
        <v>42359.395590277782</v>
      </c>
      <c r="B43" s="8">
        <v>50</v>
      </c>
      <c r="C43" s="80" t="s">
        <v>45</v>
      </c>
      <c r="D43" s="81"/>
      <c r="E43" s="80" t="s">
        <v>71</v>
      </c>
      <c r="F43" s="81"/>
      <c r="G43" s="20" t="s">
        <v>13</v>
      </c>
      <c r="H43" s="9">
        <f>H40+B43</f>
        <v>420004.04000000004</v>
      </c>
      <c r="I43" s="70">
        <v>0</v>
      </c>
      <c r="J43" s="89"/>
      <c r="K43" s="90"/>
      <c r="L43" s="23"/>
      <c r="M43" s="23">
        <f>M40+L43-N43</f>
        <v>676.8</v>
      </c>
      <c r="N43" s="23"/>
      <c r="O43" s="24"/>
    </row>
    <row r="44" spans="1:15" s="5" customFormat="1" ht="18.95" customHeight="1" x14ac:dyDescent="0.25">
      <c r="A44" s="7">
        <v>42360.244305555556</v>
      </c>
      <c r="B44" s="8">
        <v>100</v>
      </c>
      <c r="C44" s="80" t="s">
        <v>92</v>
      </c>
      <c r="D44" s="81"/>
      <c r="E44" s="80" t="s">
        <v>72</v>
      </c>
      <c r="F44" s="81"/>
      <c r="G44" s="20" t="s">
        <v>13</v>
      </c>
      <c r="H44" s="9">
        <f t="shared" si="1"/>
        <v>420104.04000000004</v>
      </c>
      <c r="I44" s="70">
        <v>0</v>
      </c>
      <c r="J44" s="89"/>
      <c r="K44" s="90"/>
      <c r="L44" s="23"/>
      <c r="M44" s="23">
        <f t="shared" si="2"/>
        <v>676.8</v>
      </c>
      <c r="N44" s="23"/>
      <c r="O44" s="24"/>
    </row>
    <row r="45" spans="1:15" s="5" customFormat="1" ht="18.95" customHeight="1" x14ac:dyDescent="0.25">
      <c r="A45" s="7">
        <v>42361</v>
      </c>
      <c r="B45" s="8">
        <v>3000</v>
      </c>
      <c r="C45" s="80" t="s">
        <v>104</v>
      </c>
      <c r="D45" s="81"/>
      <c r="E45" s="80" t="s">
        <v>0</v>
      </c>
      <c r="F45" s="81"/>
      <c r="G45" s="20" t="s">
        <v>9</v>
      </c>
      <c r="H45" s="9">
        <f t="shared" si="1"/>
        <v>423104.04000000004</v>
      </c>
      <c r="I45" s="70">
        <v>200</v>
      </c>
      <c r="J45" s="78" t="s">
        <v>106</v>
      </c>
      <c r="K45" s="79"/>
      <c r="L45" s="23">
        <f t="shared" ref="L45:L48" si="3">I45-I45*2.5%</f>
        <v>195</v>
      </c>
      <c r="M45" s="23">
        <f t="shared" si="2"/>
        <v>871.8</v>
      </c>
      <c r="N45" s="23"/>
      <c r="O45" s="24"/>
    </row>
    <row r="46" spans="1:15" s="5" customFormat="1" ht="18.95" customHeight="1" x14ac:dyDescent="0.25">
      <c r="A46" s="7">
        <v>42361</v>
      </c>
      <c r="B46" s="8">
        <v>0</v>
      </c>
      <c r="C46" s="80"/>
      <c r="D46" s="81"/>
      <c r="E46" s="80"/>
      <c r="F46" s="81"/>
      <c r="G46" s="20"/>
      <c r="H46" s="9"/>
      <c r="I46" s="70">
        <v>200</v>
      </c>
      <c r="J46" s="78" t="s">
        <v>107</v>
      </c>
      <c r="K46" s="79"/>
      <c r="L46" s="23">
        <f t="shared" si="3"/>
        <v>195</v>
      </c>
      <c r="M46" s="23">
        <f t="shared" si="2"/>
        <v>1066.8</v>
      </c>
      <c r="N46" s="23"/>
      <c r="O46" s="24"/>
    </row>
    <row r="47" spans="1:15" s="5" customFormat="1" ht="18.95" customHeight="1" x14ac:dyDescent="0.25">
      <c r="A47" s="7">
        <v>42361</v>
      </c>
      <c r="B47" s="8">
        <v>0</v>
      </c>
      <c r="C47" s="80"/>
      <c r="D47" s="81"/>
      <c r="E47" s="80"/>
      <c r="F47" s="81"/>
      <c r="G47" s="20"/>
      <c r="H47" s="9"/>
      <c r="I47" s="70">
        <v>200</v>
      </c>
      <c r="J47" s="78" t="s">
        <v>108</v>
      </c>
      <c r="K47" s="79"/>
      <c r="L47" s="23">
        <f t="shared" si="3"/>
        <v>195</v>
      </c>
      <c r="M47" s="23">
        <f t="shared" si="2"/>
        <v>1261.8</v>
      </c>
      <c r="N47" s="23"/>
      <c r="O47" s="24"/>
    </row>
    <row r="48" spans="1:15" s="5" customFormat="1" ht="18.95" customHeight="1" x14ac:dyDescent="0.25">
      <c r="A48" s="7">
        <v>42361</v>
      </c>
      <c r="B48" s="8">
        <v>0</v>
      </c>
      <c r="C48" s="80"/>
      <c r="D48" s="81"/>
      <c r="E48" s="80"/>
      <c r="F48" s="81"/>
      <c r="G48" s="20"/>
      <c r="H48" s="9"/>
      <c r="I48" s="70">
        <v>5000</v>
      </c>
      <c r="J48" s="78" t="s">
        <v>109</v>
      </c>
      <c r="K48" s="79"/>
      <c r="L48" s="23">
        <f t="shared" si="3"/>
        <v>4875</v>
      </c>
      <c r="M48" s="23">
        <f t="shared" si="2"/>
        <v>6136.8</v>
      </c>
      <c r="N48" s="23"/>
      <c r="O48" s="24"/>
    </row>
    <row r="49" spans="1:15" s="5" customFormat="1" ht="18.95" customHeight="1" x14ac:dyDescent="0.25">
      <c r="A49" s="7">
        <v>42362.62027777778</v>
      </c>
      <c r="B49" s="9">
        <v>5460</v>
      </c>
      <c r="C49" s="80" t="s">
        <v>44</v>
      </c>
      <c r="D49" s="84"/>
      <c r="E49" s="84" t="s">
        <v>73</v>
      </c>
      <c r="F49" s="81"/>
      <c r="G49" s="20" t="s">
        <v>13</v>
      </c>
      <c r="H49" s="9">
        <f>H45+B49</f>
        <v>428564.04000000004</v>
      </c>
      <c r="I49" s="70">
        <v>0</v>
      </c>
      <c r="J49" s="89"/>
      <c r="K49" s="90"/>
      <c r="L49" s="23"/>
      <c r="M49" s="23">
        <f t="shared" si="2"/>
        <v>676.80000000000018</v>
      </c>
      <c r="N49" s="23">
        <v>5460</v>
      </c>
      <c r="O49" s="24" t="s">
        <v>37</v>
      </c>
    </row>
    <row r="50" spans="1:15" s="5" customFormat="1" ht="18.95" customHeight="1" x14ac:dyDescent="0.25">
      <c r="A50" s="7">
        <v>42362.62027777778</v>
      </c>
      <c r="B50" s="9">
        <v>0</v>
      </c>
      <c r="C50" s="80"/>
      <c r="D50" s="81"/>
      <c r="E50" s="80"/>
      <c r="F50" s="81"/>
      <c r="G50" s="20"/>
      <c r="H50" s="9"/>
      <c r="I50" s="70">
        <v>5000</v>
      </c>
      <c r="J50" s="78" t="s">
        <v>110</v>
      </c>
      <c r="K50" s="79"/>
      <c r="L50" s="23">
        <f>I50-I50*2.5%</f>
        <v>4875</v>
      </c>
      <c r="M50" s="23">
        <f t="shared" si="2"/>
        <v>5551.8</v>
      </c>
      <c r="N50" s="23"/>
      <c r="O50" s="24"/>
    </row>
    <row r="51" spans="1:15" s="5" customFormat="1" ht="18.95" customHeight="1" x14ac:dyDescent="0.25">
      <c r="A51" s="7">
        <v>42363.267685185187</v>
      </c>
      <c r="B51" s="9">
        <v>100000</v>
      </c>
      <c r="C51" s="80" t="s">
        <v>93</v>
      </c>
      <c r="D51" s="81"/>
      <c r="E51" s="80" t="s">
        <v>74</v>
      </c>
      <c r="F51" s="81"/>
      <c r="G51" s="20" t="s">
        <v>13</v>
      </c>
      <c r="H51" s="9">
        <f>H49+B51</f>
        <v>528564.04</v>
      </c>
      <c r="I51" s="70">
        <v>0</v>
      </c>
      <c r="J51" s="89"/>
      <c r="K51" s="90"/>
      <c r="L51" s="23"/>
      <c r="M51" s="23">
        <f t="shared" si="2"/>
        <v>5551.8</v>
      </c>
      <c r="N51" s="23"/>
      <c r="O51" s="24"/>
    </row>
    <row r="52" spans="1:15" s="5" customFormat="1" ht="18.95" customHeight="1" x14ac:dyDescent="0.25">
      <c r="A52" s="7">
        <v>42363.268078703702</v>
      </c>
      <c r="B52" s="9">
        <v>10</v>
      </c>
      <c r="C52" s="80" t="s">
        <v>94</v>
      </c>
      <c r="D52" s="81"/>
      <c r="E52" s="80" t="s">
        <v>75</v>
      </c>
      <c r="F52" s="81"/>
      <c r="G52" s="20" t="s">
        <v>13</v>
      </c>
      <c r="H52" s="9">
        <f t="shared" si="1"/>
        <v>528574.04</v>
      </c>
      <c r="I52" s="70">
        <v>0</v>
      </c>
      <c r="J52" s="76"/>
      <c r="K52" s="77"/>
      <c r="L52" s="23"/>
      <c r="M52" s="23">
        <f t="shared" si="2"/>
        <v>5551.8</v>
      </c>
      <c r="N52" s="23"/>
      <c r="O52" s="24"/>
    </row>
    <row r="53" spans="1:15" s="5" customFormat="1" ht="18.95" customHeight="1" x14ac:dyDescent="0.25">
      <c r="A53" s="7">
        <v>42363.69767361111</v>
      </c>
      <c r="B53" s="9">
        <v>4875</v>
      </c>
      <c r="C53" s="80" t="s">
        <v>44</v>
      </c>
      <c r="D53" s="81"/>
      <c r="E53" s="80" t="s">
        <v>76</v>
      </c>
      <c r="F53" s="81"/>
      <c r="G53" s="20" t="s">
        <v>13</v>
      </c>
      <c r="H53" s="9">
        <f t="shared" si="1"/>
        <v>533449.04</v>
      </c>
      <c r="I53" s="70">
        <v>0</v>
      </c>
      <c r="J53" s="76"/>
      <c r="K53" s="77"/>
      <c r="L53" s="23"/>
      <c r="M53" s="23">
        <f t="shared" si="2"/>
        <v>676.80000000000018</v>
      </c>
      <c r="N53" s="23">
        <v>4875</v>
      </c>
      <c r="O53" s="24" t="s">
        <v>37</v>
      </c>
    </row>
    <row r="54" spans="1:15" s="5" customFormat="1" ht="18.95" customHeight="1" x14ac:dyDescent="0.25">
      <c r="A54" s="7">
        <v>42364</v>
      </c>
      <c r="B54" s="8">
        <v>0</v>
      </c>
      <c r="C54" s="84"/>
      <c r="D54" s="85"/>
      <c r="E54" s="84"/>
      <c r="F54" s="85"/>
      <c r="G54" s="20"/>
      <c r="H54" s="9"/>
      <c r="I54" s="70">
        <v>0</v>
      </c>
      <c r="J54" s="86"/>
      <c r="K54" s="87"/>
      <c r="L54" s="23"/>
      <c r="M54" s="23"/>
      <c r="N54" s="23"/>
      <c r="O54" s="24"/>
    </row>
    <row r="55" spans="1:15" s="5" customFormat="1" ht="18.95" customHeight="1" x14ac:dyDescent="0.25">
      <c r="A55" s="7">
        <v>42365</v>
      </c>
      <c r="B55" s="8">
        <v>0</v>
      </c>
      <c r="C55" s="84"/>
      <c r="D55" s="85"/>
      <c r="E55" s="84"/>
      <c r="F55" s="85"/>
      <c r="G55" s="20"/>
      <c r="H55" s="9"/>
      <c r="I55" s="70">
        <v>0</v>
      </c>
      <c r="J55" s="86"/>
      <c r="K55" s="87"/>
      <c r="L55" s="23"/>
      <c r="M55" s="23"/>
      <c r="N55" s="23"/>
      <c r="O55" s="24"/>
    </row>
    <row r="56" spans="1:15" s="5" customFormat="1" ht="18.95" customHeight="1" x14ac:dyDescent="0.25">
      <c r="A56" s="7">
        <v>42366.235648148147</v>
      </c>
      <c r="B56" s="9">
        <v>30000</v>
      </c>
      <c r="C56" s="80" t="s">
        <v>95</v>
      </c>
      <c r="D56" s="81"/>
      <c r="E56" s="80" t="s">
        <v>77</v>
      </c>
      <c r="F56" s="81"/>
      <c r="G56" s="20" t="s">
        <v>13</v>
      </c>
      <c r="H56" s="9">
        <f>H53+B56</f>
        <v>563449.04</v>
      </c>
      <c r="I56" s="70">
        <v>200</v>
      </c>
      <c r="J56" s="76" t="s">
        <v>111</v>
      </c>
      <c r="K56" s="77"/>
      <c r="L56" s="23">
        <f>I56-I56*2.5%</f>
        <v>195</v>
      </c>
      <c r="M56" s="23">
        <f>M53+L56-N56</f>
        <v>871.80000000000018</v>
      </c>
      <c r="N56" s="23"/>
      <c r="O56" s="24"/>
    </row>
    <row r="57" spans="1:15" s="5" customFormat="1" ht="18.95" customHeight="1" x14ac:dyDescent="0.25">
      <c r="A57" s="7">
        <v>42366.39163194444</v>
      </c>
      <c r="B57" s="9">
        <v>50</v>
      </c>
      <c r="C57" s="80" t="s">
        <v>45</v>
      </c>
      <c r="D57" s="81"/>
      <c r="E57" s="80" t="s">
        <v>78</v>
      </c>
      <c r="F57" s="81"/>
      <c r="G57" s="20" t="s">
        <v>13</v>
      </c>
      <c r="H57" s="9">
        <f t="shared" si="1"/>
        <v>563499.04</v>
      </c>
      <c r="I57" s="70">
        <v>0</v>
      </c>
      <c r="J57" s="76"/>
      <c r="K57" s="77"/>
      <c r="L57" s="23"/>
      <c r="M57" s="23">
        <f t="shared" si="2"/>
        <v>871.80000000000018</v>
      </c>
      <c r="N57" s="23"/>
      <c r="O57" s="24"/>
    </row>
    <row r="58" spans="1:15" s="5" customFormat="1" ht="18.95" customHeight="1" x14ac:dyDescent="0.25">
      <c r="A58" s="7">
        <v>42366.735439814816</v>
      </c>
      <c r="B58" s="9">
        <v>200</v>
      </c>
      <c r="C58" s="80" t="s">
        <v>96</v>
      </c>
      <c r="D58" s="81"/>
      <c r="E58" s="80" t="s">
        <v>79</v>
      </c>
      <c r="F58" s="81"/>
      <c r="G58" s="20" t="s">
        <v>13</v>
      </c>
      <c r="H58" s="9">
        <f t="shared" si="1"/>
        <v>563699.04</v>
      </c>
      <c r="I58" s="70">
        <v>0</v>
      </c>
      <c r="J58" s="76"/>
      <c r="K58" s="77"/>
      <c r="L58" s="23"/>
      <c r="M58" s="23">
        <f t="shared" si="2"/>
        <v>871.80000000000018</v>
      </c>
      <c r="N58" s="23"/>
      <c r="O58" s="24"/>
    </row>
    <row r="59" spans="1:15" s="5" customFormat="1" ht="18.95" customHeight="1" x14ac:dyDescent="0.25">
      <c r="A59" s="7">
        <v>42367.217511574076</v>
      </c>
      <c r="B59" s="9">
        <v>50</v>
      </c>
      <c r="C59" s="80" t="s">
        <v>97</v>
      </c>
      <c r="D59" s="81"/>
      <c r="E59" s="80" t="s">
        <v>80</v>
      </c>
      <c r="F59" s="81"/>
      <c r="G59" s="20" t="s">
        <v>13</v>
      </c>
      <c r="H59" s="9">
        <f t="shared" si="1"/>
        <v>563749.04</v>
      </c>
      <c r="I59" s="70">
        <v>0</v>
      </c>
      <c r="J59" s="76"/>
      <c r="K59" s="77"/>
      <c r="L59" s="23"/>
      <c r="M59" s="23">
        <f t="shared" si="2"/>
        <v>871.80000000000018</v>
      </c>
      <c r="N59" s="23"/>
      <c r="O59" s="24"/>
    </row>
    <row r="60" spans="1:15" s="5" customFormat="1" ht="18.95" customHeight="1" x14ac:dyDescent="0.25">
      <c r="A60" s="7">
        <v>42367.244583333333</v>
      </c>
      <c r="B60" s="9">
        <v>0.03</v>
      </c>
      <c r="C60" s="80" t="s">
        <v>98</v>
      </c>
      <c r="D60" s="81"/>
      <c r="E60" s="80" t="s">
        <v>81</v>
      </c>
      <c r="F60" s="81"/>
      <c r="G60" s="20" t="s">
        <v>13</v>
      </c>
      <c r="H60" s="9">
        <f t="shared" si="1"/>
        <v>563749.07000000007</v>
      </c>
      <c r="I60" s="70">
        <v>0</v>
      </c>
      <c r="J60" s="76"/>
      <c r="K60" s="77"/>
      <c r="L60" s="23"/>
      <c r="M60" s="23">
        <f t="shared" si="2"/>
        <v>871.80000000000018</v>
      </c>
      <c r="N60" s="23"/>
      <c r="O60" s="24"/>
    </row>
    <row r="61" spans="1:15" s="5" customFormat="1" ht="18.95" customHeight="1" x14ac:dyDescent="0.25">
      <c r="A61" s="7">
        <v>42367.247962962967</v>
      </c>
      <c r="B61" s="9">
        <v>0.35</v>
      </c>
      <c r="C61" s="80" t="s">
        <v>99</v>
      </c>
      <c r="D61" s="81"/>
      <c r="E61" s="80" t="s">
        <v>82</v>
      </c>
      <c r="F61" s="81"/>
      <c r="G61" s="20" t="s">
        <v>13</v>
      </c>
      <c r="H61" s="9">
        <f t="shared" si="1"/>
        <v>563749.42000000004</v>
      </c>
      <c r="I61" s="70">
        <v>0</v>
      </c>
      <c r="J61" s="76"/>
      <c r="K61" s="77"/>
      <c r="L61" s="23"/>
      <c r="M61" s="23">
        <f t="shared" si="2"/>
        <v>871.80000000000018</v>
      </c>
      <c r="N61" s="23"/>
      <c r="O61" s="24"/>
    </row>
    <row r="62" spans="1:15" s="5" customFormat="1" ht="18.95" customHeight="1" x14ac:dyDescent="0.25">
      <c r="A62" s="7">
        <v>42367.661932870367</v>
      </c>
      <c r="B62" s="9">
        <v>195</v>
      </c>
      <c r="C62" s="80" t="s">
        <v>44</v>
      </c>
      <c r="D62" s="81"/>
      <c r="E62" s="80" t="s">
        <v>83</v>
      </c>
      <c r="F62" s="81"/>
      <c r="G62" s="20" t="s">
        <v>13</v>
      </c>
      <c r="H62" s="9">
        <f t="shared" si="1"/>
        <v>563944.42000000004</v>
      </c>
      <c r="I62" s="70">
        <v>0</v>
      </c>
      <c r="J62" s="76"/>
      <c r="K62" s="77"/>
      <c r="L62" s="23"/>
      <c r="M62" s="23">
        <f t="shared" si="2"/>
        <v>676.80000000000018</v>
      </c>
      <c r="N62" s="23">
        <v>195</v>
      </c>
      <c r="O62" s="24" t="s">
        <v>37</v>
      </c>
    </row>
    <row r="63" spans="1:15" s="5" customFormat="1" ht="18.95" customHeight="1" x14ac:dyDescent="0.25">
      <c r="A63" s="7">
        <v>42368.532962962963</v>
      </c>
      <c r="B63" s="9">
        <v>100000</v>
      </c>
      <c r="C63" s="80" t="s">
        <v>100</v>
      </c>
      <c r="D63" s="81"/>
      <c r="E63" s="80" t="s">
        <v>84</v>
      </c>
      <c r="F63" s="81"/>
      <c r="G63" s="20" t="s">
        <v>13</v>
      </c>
      <c r="H63" s="9">
        <f t="shared" si="1"/>
        <v>663944.42000000004</v>
      </c>
      <c r="I63" s="70">
        <v>10000</v>
      </c>
      <c r="J63" s="76" t="s">
        <v>112</v>
      </c>
      <c r="K63" s="77"/>
      <c r="L63" s="23">
        <f>I63-I63*2.5%</f>
        <v>9750</v>
      </c>
      <c r="M63" s="23">
        <f t="shared" si="2"/>
        <v>10426.799999999999</v>
      </c>
      <c r="N63" s="23"/>
      <c r="O63" s="24"/>
    </row>
    <row r="64" spans="1:15" s="5" customFormat="1" ht="18.95" customHeight="1" x14ac:dyDescent="0.25">
      <c r="A64" s="7">
        <v>42369.233506944445</v>
      </c>
      <c r="B64" s="8">
        <v>500</v>
      </c>
      <c r="C64" s="80" t="s">
        <v>101</v>
      </c>
      <c r="D64" s="81"/>
      <c r="E64" s="80" t="s">
        <v>85</v>
      </c>
      <c r="F64" s="81"/>
      <c r="G64" s="20" t="s">
        <v>13</v>
      </c>
      <c r="H64" s="9">
        <f t="shared" si="1"/>
        <v>664444.42000000004</v>
      </c>
      <c r="I64" s="70">
        <v>0</v>
      </c>
      <c r="J64" s="89"/>
      <c r="K64" s="90"/>
      <c r="L64" s="23"/>
      <c r="M64" s="23">
        <f t="shared" si="2"/>
        <v>10426.799999999999</v>
      </c>
      <c r="N64" s="23"/>
      <c r="O64" s="24"/>
    </row>
    <row r="65" spans="1:15" s="5" customFormat="1" ht="18.95" customHeight="1" x14ac:dyDescent="0.25">
      <c r="A65" s="7">
        <v>42369.233657407407</v>
      </c>
      <c r="B65" s="9">
        <v>3055</v>
      </c>
      <c r="C65" s="80" t="s">
        <v>102</v>
      </c>
      <c r="D65" s="81"/>
      <c r="E65" s="82" t="s">
        <v>86</v>
      </c>
      <c r="F65" s="83"/>
      <c r="G65" s="20" t="s">
        <v>13</v>
      </c>
      <c r="H65" s="9">
        <f t="shared" si="1"/>
        <v>667499.42000000004</v>
      </c>
      <c r="I65" s="70">
        <v>0</v>
      </c>
      <c r="J65" s="89"/>
      <c r="K65" s="90"/>
      <c r="L65" s="23"/>
      <c r="M65" s="23">
        <f t="shared" si="2"/>
        <v>10426.799999999999</v>
      </c>
      <c r="N65" s="23"/>
      <c r="O65" s="24"/>
    </row>
    <row r="66" spans="1:15" s="5" customFormat="1" ht="18.95" customHeight="1" x14ac:dyDescent="0.25">
      <c r="A66" s="7">
        <v>42369.48170138889</v>
      </c>
      <c r="B66" s="9">
        <v>50000</v>
      </c>
      <c r="C66" s="80" t="s">
        <v>103</v>
      </c>
      <c r="D66" s="81"/>
      <c r="E66" s="82" t="s">
        <v>87</v>
      </c>
      <c r="F66" s="83"/>
      <c r="G66" s="20" t="s">
        <v>13</v>
      </c>
      <c r="H66" s="9">
        <f t="shared" si="1"/>
        <v>717499.42</v>
      </c>
      <c r="I66" s="70">
        <v>0</v>
      </c>
      <c r="J66" s="89"/>
      <c r="K66" s="90"/>
      <c r="L66" s="23"/>
      <c r="M66" s="23">
        <f t="shared" si="2"/>
        <v>10426.799999999999</v>
      </c>
      <c r="N66" s="23"/>
      <c r="O66" s="24"/>
    </row>
    <row r="67" spans="1:15" s="5" customFormat="1" ht="18.95" customHeight="1" x14ac:dyDescent="0.25">
      <c r="A67" s="7">
        <v>42369.612916666665</v>
      </c>
      <c r="B67" s="9">
        <v>9750</v>
      </c>
      <c r="C67" s="80" t="s">
        <v>44</v>
      </c>
      <c r="D67" s="81"/>
      <c r="E67" s="80" t="s">
        <v>88</v>
      </c>
      <c r="F67" s="81"/>
      <c r="G67" s="20" t="s">
        <v>13</v>
      </c>
      <c r="H67" s="9">
        <f t="shared" si="1"/>
        <v>727249.42</v>
      </c>
      <c r="I67" s="70">
        <v>0</v>
      </c>
      <c r="J67" s="89"/>
      <c r="K67" s="90"/>
      <c r="L67" s="23"/>
      <c r="M67" s="23">
        <f t="shared" si="2"/>
        <v>676.79999999999927</v>
      </c>
      <c r="N67" s="23">
        <v>9750</v>
      </c>
      <c r="O67" s="24" t="s">
        <v>37</v>
      </c>
    </row>
    <row r="68" spans="1:15" s="5" customFormat="1" ht="33.75" customHeight="1" x14ac:dyDescent="0.25">
      <c r="A68" s="12"/>
      <c r="B68" s="11"/>
      <c r="C68" s="12"/>
      <c r="D68" s="12"/>
      <c r="E68" s="13"/>
      <c r="F68" s="13"/>
      <c r="G68" s="6" t="s">
        <v>12</v>
      </c>
      <c r="H68" s="10">
        <f t="shared" si="1"/>
        <v>727249.42</v>
      </c>
      <c r="I68" s="14"/>
      <c r="J68" s="15"/>
      <c r="K68" s="15"/>
      <c r="L68" s="6" t="s">
        <v>2</v>
      </c>
      <c r="M68" s="71">
        <f>M67</f>
        <v>676.79999999999927</v>
      </c>
      <c r="N68" s="25">
        <f>SUM(N11:N67)</f>
        <v>51066.8</v>
      </c>
      <c r="O68" s="16" t="s">
        <v>105</v>
      </c>
    </row>
    <row r="69" spans="1:15" s="5" customFormat="1" ht="18.95" customHeight="1" x14ac:dyDescent="0.25">
      <c r="A69" s="1"/>
      <c r="B69" s="2"/>
      <c r="C69" s="1"/>
      <c r="D69" s="1"/>
      <c r="E69" s="3"/>
      <c r="F69" s="3"/>
      <c r="G69" s="2"/>
      <c r="H69" s="1"/>
      <c r="I69" s="2"/>
      <c r="J69" s="4"/>
      <c r="K69" s="4"/>
      <c r="L69" s="2"/>
      <c r="M69" s="2"/>
      <c r="N69" s="1"/>
      <c r="O69" s="17"/>
    </row>
    <row r="70" spans="1:15" s="22" customFormat="1" ht="22.5" customHeight="1" x14ac:dyDescent="0.25">
      <c r="A70" s="1"/>
      <c r="B70" s="2"/>
      <c r="C70" s="1"/>
      <c r="D70" s="1"/>
      <c r="E70" s="3"/>
      <c r="F70" s="3"/>
      <c r="G70" s="2"/>
      <c r="H70" s="1"/>
      <c r="I70" s="2"/>
      <c r="J70" s="4"/>
      <c r="K70" s="4"/>
      <c r="L70" s="2"/>
      <c r="M70" s="2"/>
      <c r="N70" s="1"/>
      <c r="O70" s="17"/>
    </row>
  </sheetData>
  <mergeCells count="85">
    <mergeCell ref="E23:F23"/>
    <mergeCell ref="E25:F25"/>
    <mergeCell ref="E26:F26"/>
    <mergeCell ref="A7:E7"/>
    <mergeCell ref="C22:D22"/>
    <mergeCell ref="C20:D20"/>
    <mergeCell ref="E9:F9"/>
    <mergeCell ref="E10:F10"/>
    <mergeCell ref="E11:F11"/>
    <mergeCell ref="E15:F15"/>
    <mergeCell ref="E16:F16"/>
    <mergeCell ref="E17:F17"/>
    <mergeCell ref="E18:F18"/>
    <mergeCell ref="E19:F19"/>
    <mergeCell ref="E21:F21"/>
    <mergeCell ref="J64:K64"/>
    <mergeCell ref="J25:K25"/>
    <mergeCell ref="J43:K43"/>
    <mergeCell ref="J34:K34"/>
    <mergeCell ref="E36:F36"/>
    <mergeCell ref="E37:F37"/>
    <mergeCell ref="J44:K44"/>
    <mergeCell ref="J49:K49"/>
    <mergeCell ref="J51:K51"/>
    <mergeCell ref="J36:K36"/>
    <mergeCell ref="J37:K37"/>
    <mergeCell ref="J38:K38"/>
    <mergeCell ref="J39:K39"/>
    <mergeCell ref="J40:K40"/>
    <mergeCell ref="E30:F30"/>
    <mergeCell ref="C23:D23"/>
    <mergeCell ref="C33:D33"/>
    <mergeCell ref="C36:D36"/>
    <mergeCell ref="C37:D37"/>
    <mergeCell ref="C24:D24"/>
    <mergeCell ref="C25:D25"/>
    <mergeCell ref="C26:D26"/>
    <mergeCell ref="C29:D29"/>
    <mergeCell ref="C31:D31"/>
    <mergeCell ref="C32:D32"/>
    <mergeCell ref="C27:D27"/>
    <mergeCell ref="C28:D28"/>
    <mergeCell ref="C30:D30"/>
    <mergeCell ref="C34:D34"/>
    <mergeCell ref="C35:D35"/>
    <mergeCell ref="C12:D12"/>
    <mergeCell ref="C19:D19"/>
    <mergeCell ref="C21:D21"/>
    <mergeCell ref="J18:K18"/>
    <mergeCell ref="J19:K19"/>
    <mergeCell ref="J21:K21"/>
    <mergeCell ref="E12:F12"/>
    <mergeCell ref="J65:K65"/>
    <mergeCell ref="J66:K66"/>
    <mergeCell ref="J67:K67"/>
    <mergeCell ref="I7:O7"/>
    <mergeCell ref="B8:H8"/>
    <mergeCell ref="C9:D9"/>
    <mergeCell ref="C10:D10"/>
    <mergeCell ref="C11:D11"/>
    <mergeCell ref="C15:D15"/>
    <mergeCell ref="C16:D16"/>
    <mergeCell ref="C17:D17"/>
    <mergeCell ref="C18:D18"/>
    <mergeCell ref="O8:O9"/>
    <mergeCell ref="J9:K9"/>
    <mergeCell ref="K8:L8"/>
    <mergeCell ref="I8:J8"/>
    <mergeCell ref="E29:F29"/>
    <mergeCell ref="E27:F27"/>
    <mergeCell ref="J27:K27"/>
    <mergeCell ref="E28:F28"/>
    <mergeCell ref="J28:K28"/>
    <mergeCell ref="J31:K31"/>
    <mergeCell ref="J32:K32"/>
    <mergeCell ref="J33:K33"/>
    <mergeCell ref="E31:F31"/>
    <mergeCell ref="E32:F32"/>
    <mergeCell ref="E33:F33"/>
    <mergeCell ref="J10:K10"/>
    <mergeCell ref="J15:K15"/>
    <mergeCell ref="J16:K16"/>
    <mergeCell ref="J17:K17"/>
    <mergeCell ref="J26:K26"/>
    <mergeCell ref="J23:K23"/>
  </mergeCells>
  <conditionalFormatting sqref="A10:A26 A29 A31:A67">
    <cfRule type="cellIs" dxfId="5" priority="9" operator="greaterThan">
      <formula>$C$2</formula>
    </cfRule>
    <cfRule type="cellIs" dxfId="4" priority="10" operator="equal">
      <formula>$C$2</formula>
    </cfRule>
  </conditionalFormatting>
  <conditionalFormatting sqref="A27:A28">
    <cfRule type="cellIs" dxfId="3" priority="3" operator="greaterThan">
      <formula>$C$2</formula>
    </cfRule>
    <cfRule type="cellIs" dxfId="2" priority="4" operator="equal">
      <formula>$C$2</formula>
    </cfRule>
  </conditionalFormatting>
  <conditionalFormatting sqref="A30">
    <cfRule type="cellIs" dxfId="1" priority="1" operator="greaterThan">
      <formula>$C$2</formula>
    </cfRule>
    <cfRule type="cellIs" dxfId="0" priority="2" operator="equal">
      <formula>$C$2</formula>
    </cfRule>
  </conditionalFormatting>
  <hyperlinks>
    <hyperlink ref="K8:L8" r:id="rId1" display="     Блого.ру - 6%"/>
    <hyperlink ref="I8:J8" r:id="rId2" display="и      Яндекс - 2,5%"/>
    <hyperlink ref="B8:H8" r:id="rId3" location="!donate/c1ghi" display="Поступления платежей Ростку:"/>
  </hyperlinks>
  <pageMargins left="0.11811023622047245" right="0.11811023622047245" top="0.15748031496062992" bottom="0.19685039370078741" header="0.31496062992125984" footer="0.31496062992125984"/>
  <pageSetup paperSize="9" scale="44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2016-02-22T01:29:35Z</cp:lastPrinted>
  <dcterms:created xsi:type="dcterms:W3CDTF">2015-10-21T10:02:36Z</dcterms:created>
  <dcterms:modified xsi:type="dcterms:W3CDTF">2016-02-22T01:29:43Z</dcterms:modified>
</cp:coreProperties>
</file>